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\CommonNew\A ПРАЙСЫ ВАШ СЕЗОН\"/>
    </mc:Choice>
  </mc:AlternateContent>
  <bookViews>
    <workbookView xWindow="0" yWindow="0" windowWidth="28800" windowHeight="13128" tabRatio="549"/>
  </bookViews>
  <sheets>
    <sheet name="split" sheetId="7" r:id="rId1"/>
  </sheets>
  <externalReferences>
    <externalReference r:id="rId2"/>
  </externalReferences>
  <definedNames>
    <definedName name="данет">split!#REF!</definedName>
    <definedName name="_xlnm.Print_Area" localSheetId="0">split!$B$1:$K$43</definedName>
  </definedNames>
  <calcPr calcId="152511"/>
</workbook>
</file>

<file path=xl/calcChain.xml><?xml version="1.0" encoding="utf-8"?>
<calcChain xmlns="http://schemas.openxmlformats.org/spreadsheetml/2006/main">
  <c r="J20" i="7" l="1"/>
  <c r="J21" i="7"/>
  <c r="J43" i="7" l="1"/>
  <c r="J42" i="7"/>
  <c r="J41" i="7"/>
  <c r="J40" i="7"/>
  <c r="J39" i="7"/>
  <c r="J38" i="7"/>
  <c r="J34" i="7"/>
  <c r="J33" i="7"/>
  <c r="J32" i="7"/>
  <c r="J31" i="7"/>
  <c r="J30" i="7"/>
  <c r="J28" i="7"/>
  <c r="J27" i="7"/>
  <c r="J26" i="7"/>
  <c r="J24" i="7"/>
  <c r="J23" i="7"/>
  <c r="J22" i="7"/>
  <c r="J18" i="7"/>
  <c r="J17" i="7"/>
  <c r="J16" i="7"/>
  <c r="J15" i="7"/>
  <c r="J13" i="7"/>
  <c r="J12" i="7"/>
  <c r="J10" i="7"/>
  <c r="J9" i="7"/>
  <c r="J8" i="7"/>
  <c r="J7" i="7"/>
  <c r="K33" i="7" l="1"/>
  <c r="K32" i="7"/>
  <c r="K31" i="7"/>
  <c r="K18" i="7"/>
  <c r="K17" i="7"/>
  <c r="K16" i="7"/>
  <c r="K15" i="7"/>
  <c r="K7" i="7"/>
  <c r="K8" i="7"/>
  <c r="K9" i="7"/>
  <c r="K10" i="7"/>
  <c r="K12" i="7"/>
  <c r="K13" i="7"/>
  <c r="K20" i="7"/>
  <c r="K21" i="7"/>
  <c r="K22" i="7"/>
  <c r="K23" i="7"/>
  <c r="K24" i="7"/>
  <c r="K43" i="7"/>
  <c r="K41" i="7"/>
  <c r="K40" i="7"/>
  <c r="K39" i="7"/>
  <c r="K38" i="7"/>
  <c r="J35" i="7"/>
  <c r="K35" i="7" s="1"/>
  <c r="K26" i="7"/>
  <c r="K27" i="7"/>
  <c r="K28" i="7"/>
  <c r="K30" i="7"/>
  <c r="K34" i="7"/>
  <c r="K42" i="7"/>
</calcChain>
</file>

<file path=xl/sharedStrings.xml><?xml version="1.0" encoding="utf-8"?>
<sst xmlns="http://schemas.openxmlformats.org/spreadsheetml/2006/main" count="169" uniqueCount="121">
  <si>
    <t>МОДЕЛЬ</t>
  </si>
  <si>
    <t>МОЩНОСТЬ, кВт</t>
  </si>
  <si>
    <t>ХОЛОД</t>
  </si>
  <si>
    <t>ТЕПЛО</t>
  </si>
  <si>
    <t>ВЕС, кг
вн/внеш</t>
  </si>
  <si>
    <t>РАЗМЕР ВНУТР.
БЛОКА, мм</t>
  </si>
  <si>
    <t>РАЗМЕР ВНЕШН.
БЛОКА, мм</t>
  </si>
  <si>
    <t>700x285x188</t>
  </si>
  <si>
    <t>720×515×255</t>
  </si>
  <si>
    <t>850x300x198</t>
  </si>
  <si>
    <t>802×535×298</t>
  </si>
  <si>
    <t>970×315×235</t>
  </si>
  <si>
    <t>802*535*298</t>
  </si>
  <si>
    <t>2,7 (1,5-3,2)</t>
  </si>
  <si>
    <t>3,3 (1,4-3,5)</t>
  </si>
  <si>
    <t>5,0 (1,8-5,2)</t>
  </si>
  <si>
    <t>6,7 (1,7-7,1)</t>
  </si>
  <si>
    <t>2,8 (1,4-3,3)</t>
  </si>
  <si>
    <t>3,5 (1,1-3,8)</t>
  </si>
  <si>
    <t>5,1 (1,8-5,3)</t>
  </si>
  <si>
    <t>6,8 (1,4-7,1)</t>
  </si>
  <si>
    <t>715x250x188</t>
  </si>
  <si>
    <t>663x254x421</t>
  </si>
  <si>
    <t xml:space="preserve">600x490x250 </t>
  </si>
  <si>
    <t xml:space="preserve">800x300x197 </t>
  </si>
  <si>
    <t xml:space="preserve">700x500x225 </t>
  </si>
  <si>
    <t>970x315x235</t>
  </si>
  <si>
    <t>802x535x298</t>
  </si>
  <si>
    <t>800x690x300</t>
  </si>
  <si>
    <t>ZACS/I-09 HE/A15/N1</t>
  </si>
  <si>
    <t>ZACS/I-12 HE/A15/N1</t>
  </si>
  <si>
    <t>ZACS/I-18 HE/A15/N1</t>
  </si>
  <si>
    <t>ZACS/I-24 HE/A15/N1</t>
  </si>
  <si>
    <t>700x550x275</t>
  </si>
  <si>
    <t>ZACS/I-09 HV//N1</t>
  </si>
  <si>
    <t>ZACS/I-12 HV/N1</t>
  </si>
  <si>
    <t>ЦЕНА
РОЗНИЦА
RUB</t>
  </si>
  <si>
    <t>ИНВЕРТОРНЫЕ СПЛИТ-СИСТЕМЫ</t>
  </si>
  <si>
    <t>ТРАДИЦИОННЫЕ СПЛИТ-СИСТЕМЫ ON-OFF</t>
  </si>
  <si>
    <t>ZACS-07 HP/A16/N1</t>
  </si>
  <si>
    <t>ZACS/I-09 SPR/A17/N1</t>
  </si>
  <si>
    <t>ZACS/I-12 SPR/A17/N1</t>
  </si>
  <si>
    <t>ZACS/I-18 SPR/A17/N1</t>
  </si>
  <si>
    <t>ZACS/I-24 SPR/A17/N1</t>
  </si>
  <si>
    <r>
      <t xml:space="preserve">Серия Paradiso
</t>
    </r>
    <r>
      <rPr>
        <sz val="10"/>
        <rFont val="Calibri"/>
        <family val="2"/>
        <charset val="204"/>
        <scheme val="minor"/>
      </rPr>
      <t xml:space="preserve">Энергоэффективность класса </t>
    </r>
    <r>
      <rPr>
        <b/>
        <sz val="10"/>
        <color rgb="FFFF0000"/>
        <rFont val="Calibri"/>
        <family val="2"/>
        <charset val="204"/>
        <scheme val="minor"/>
      </rPr>
      <t>"А"</t>
    </r>
    <r>
      <rPr>
        <sz val="10"/>
        <rFont val="Calibri"/>
        <family val="2"/>
        <charset val="204"/>
        <scheme val="minor"/>
      </rPr>
      <t xml:space="preserve"> / Функция </t>
    </r>
    <r>
      <rPr>
        <b/>
        <sz val="10"/>
        <color rgb="FFFF0000"/>
        <rFont val="Calibri"/>
        <family val="2"/>
        <charset val="204"/>
        <scheme val="minor"/>
      </rPr>
      <t>Follow Me</t>
    </r>
    <r>
      <rPr>
        <sz val="10"/>
        <rFont val="Calibri"/>
        <family val="2"/>
        <charset val="204"/>
        <scheme val="minor"/>
      </rPr>
      <t xml:space="preserve"> / Авторестарт / Самодиагностика/ Вывод дренажа в 2 стороны / Режим Silence </t>
    </r>
    <r>
      <rPr>
        <b/>
        <sz val="10"/>
        <color rgb="FFFF0000"/>
        <rFont val="Calibri"/>
        <family val="2"/>
        <charset val="204"/>
        <scheme val="minor"/>
      </rPr>
      <t>24 dB(A)</t>
    </r>
    <r>
      <rPr>
        <sz val="10"/>
        <rFont val="Calibri"/>
        <family val="2"/>
        <charset val="204"/>
        <scheme val="minor"/>
      </rPr>
      <t xml:space="preserve"> / HD-фильтр высокой плотности / Гарантия 3 года</t>
    </r>
  </si>
  <si>
    <r>
      <t xml:space="preserve">Серия Elegante DC Inverter
</t>
    </r>
    <r>
      <rPr>
        <sz val="10"/>
        <rFont val="Calibri"/>
        <family val="2"/>
        <charset val="204"/>
        <scheme val="minor"/>
      </rPr>
      <t xml:space="preserve">Класс энергоэффективности </t>
    </r>
    <r>
      <rPr>
        <b/>
        <sz val="10"/>
        <color rgb="FFFF0000"/>
        <rFont val="Calibri"/>
        <family val="2"/>
        <charset val="204"/>
        <scheme val="minor"/>
      </rPr>
      <t>«A»</t>
    </r>
    <r>
      <rPr>
        <sz val="10"/>
        <rFont val="Calibri"/>
        <family val="2"/>
        <charset val="204"/>
        <scheme val="minor"/>
      </rPr>
      <t xml:space="preserve"> / Автоматические вертикальные и горизонтальные жалюзи / Функция Follow Me / Ионизатор / Дополнительная шумоизоляция /  Гарантия 3 года / Режим Silence </t>
    </r>
    <r>
      <rPr>
        <b/>
        <sz val="10"/>
        <color rgb="FFFF0000"/>
        <rFont val="Calibri"/>
        <family val="2"/>
        <charset val="204"/>
        <scheme val="minor"/>
      </rPr>
      <t>21 dB(A)</t>
    </r>
    <r>
      <rPr>
        <sz val="10"/>
        <rFont val="Calibri"/>
        <family val="2"/>
        <charset val="204"/>
        <scheme val="minor"/>
      </rPr>
      <t xml:space="preserve"> / Работа на охлаждение и обогрев до </t>
    </r>
    <r>
      <rPr>
        <b/>
        <sz val="10"/>
        <color rgb="FFFF0000"/>
        <rFont val="Calibri"/>
        <family val="2"/>
        <charset val="204"/>
        <scheme val="minor"/>
      </rPr>
      <t>-15 °C</t>
    </r>
  </si>
  <si>
    <t>ZACS/I-07 HE/A15/N1</t>
  </si>
  <si>
    <t>ZACS-07 SPR/A17/N1</t>
  </si>
  <si>
    <t>ZACS-09 SPR/A17/N1</t>
  </si>
  <si>
    <t>ZACS-12 SPR/A17/N1</t>
  </si>
  <si>
    <r>
      <t xml:space="preserve">Серия Venezia DC Inverter </t>
    </r>
    <r>
      <rPr>
        <b/>
        <sz val="10"/>
        <color rgb="FFFF0000"/>
        <rFont val="Calibri"/>
        <family val="2"/>
        <charset val="204"/>
        <scheme val="minor"/>
      </rPr>
      <t xml:space="preserve">Wi-Fi </t>
    </r>
    <r>
      <rPr>
        <b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Класс энергоэффективности </t>
    </r>
    <r>
      <rPr>
        <b/>
        <sz val="10"/>
        <color rgb="FFFF0000"/>
        <rFont val="Calibri"/>
        <family val="2"/>
        <charset val="204"/>
        <scheme val="minor"/>
      </rPr>
      <t xml:space="preserve">«A» </t>
    </r>
    <r>
      <rPr>
        <sz val="10"/>
        <rFont val="Calibri"/>
        <family val="2"/>
        <charset val="204"/>
        <scheme val="minor"/>
      </rPr>
      <t xml:space="preserve">/ Автоматические вертикальные и горизонтальные жалюзи /  Ионизатор / Дополнительная шумоизоляция /  Гарантия 3 года / Режим Silence </t>
    </r>
    <r>
      <rPr>
        <b/>
        <sz val="10"/>
        <color rgb="FFFF0000"/>
        <rFont val="Calibri"/>
        <family val="2"/>
        <charset val="204"/>
        <scheme val="minor"/>
      </rPr>
      <t>21 dB(A)</t>
    </r>
    <r>
      <rPr>
        <sz val="10"/>
        <rFont val="Calibri"/>
        <family val="2"/>
        <charset val="204"/>
        <scheme val="minor"/>
      </rPr>
      <t xml:space="preserve"> / Работа на охлаждение и обогрев до </t>
    </r>
    <r>
      <rPr>
        <b/>
        <sz val="10"/>
        <color rgb="FFFF0000"/>
        <rFont val="Calibri"/>
        <family val="2"/>
        <charset val="204"/>
        <scheme val="minor"/>
      </rPr>
      <t>-15 °C</t>
    </r>
    <r>
      <rPr>
        <sz val="10"/>
        <rFont val="Calibri"/>
        <family val="2"/>
        <charset val="204"/>
        <scheme val="minor"/>
      </rPr>
      <t xml:space="preserve"> / Управление кондиционером по </t>
    </r>
    <r>
      <rPr>
        <b/>
        <sz val="10"/>
        <color rgb="FFFF0000"/>
        <rFont val="Calibri"/>
        <family val="2"/>
        <charset val="204"/>
        <scheme val="minor"/>
      </rPr>
      <t>Wi-Fi</t>
    </r>
    <r>
      <rPr>
        <sz val="10"/>
        <rFont val="Calibri"/>
        <family val="2"/>
        <charset val="204"/>
        <scheme val="minor"/>
      </rPr>
      <t xml:space="preserve"> из любой точки мира (IOS, Android)</t>
    </r>
  </si>
  <si>
    <t>ZACS-07 HPF/A17/N1</t>
  </si>
  <si>
    <t>ZACS-09 HPF/A17/N1</t>
  </si>
  <si>
    <t>ZACS-12 HPF/A17/N1</t>
  </si>
  <si>
    <t>ZACS-18 HPF/A17/N1</t>
  </si>
  <si>
    <t>ZACS-24 HPF/A17/N1</t>
  </si>
  <si>
    <t>ZACS-07 HPR/A17/N1</t>
  </si>
  <si>
    <t>ZACS-09 HPR/A17/N1</t>
  </si>
  <si>
    <t>ZACS-12 HPR/A17/N1</t>
  </si>
  <si>
    <t>ZACS-18 HPR/A17/N1</t>
  </si>
  <si>
    <t>ZACS-24 HPR/A17/N1</t>
  </si>
  <si>
    <t>8,0/27,0</t>
  </si>
  <si>
    <t>8,5/27,0</t>
  </si>
  <si>
    <t>14,0/38,0</t>
  </si>
  <si>
    <t>6,9/23,7</t>
  </si>
  <si>
    <t>8,0/21,5</t>
  </si>
  <si>
    <t>8,5/25,0</t>
  </si>
  <si>
    <t>10,0/25,0</t>
  </si>
  <si>
    <t>11,0/38,0</t>
  </si>
  <si>
    <t>15,0/44,0</t>
  </si>
  <si>
    <t>8,0/26,0</t>
  </si>
  <si>
    <t>8,5/27,5</t>
  </si>
  <si>
    <t>10,5/37,0</t>
  </si>
  <si>
    <t>2,2 (1,3-3,0)</t>
  </si>
  <si>
    <t>2,3 (1,3-3,3)</t>
  </si>
  <si>
    <t>670x520x255</t>
  </si>
  <si>
    <t>8,0/23,0</t>
  </si>
  <si>
    <t>698×250×185</t>
  </si>
  <si>
    <t>773×250×185</t>
  </si>
  <si>
    <t>849×289×210</t>
  </si>
  <si>
    <t>970×300×225</t>
  </si>
  <si>
    <t>720x428x310</t>
  </si>
  <si>
    <t>776x540x320</t>
  </si>
  <si>
    <t>848x540x320</t>
  </si>
  <si>
    <t>913x680x378</t>
  </si>
  <si>
    <t>7,5/8,5</t>
  </si>
  <si>
    <t>8,5/9,5</t>
  </si>
  <si>
    <t>11,0/13,0</t>
  </si>
  <si>
    <t>13,5/16,5</t>
  </si>
  <si>
    <r>
      <t xml:space="preserve">Серия Superiore DC Inverter </t>
    </r>
    <r>
      <rPr>
        <b/>
        <sz val="10"/>
        <color rgb="FFFF0000"/>
        <rFont val="Calibri"/>
        <family val="2"/>
        <charset val="204"/>
        <scheme val="minor"/>
      </rPr>
      <t>Wi-Fi НОВИНКА!</t>
    </r>
    <r>
      <rPr>
        <b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Уникальный </t>
    </r>
    <r>
      <rPr>
        <b/>
        <sz val="10"/>
        <color rgb="FFFF0000"/>
        <rFont val="Calibri"/>
        <family val="2"/>
        <charset val="204"/>
        <scheme val="minor"/>
      </rPr>
      <t>Hi-Tech</t>
    </r>
    <r>
      <rPr>
        <sz val="10"/>
        <rFont val="Calibri"/>
        <family val="2"/>
        <charset val="204"/>
        <scheme val="minor"/>
      </rPr>
      <t xml:space="preserve"> дизайн / Класс энергоэффективности </t>
    </r>
    <r>
      <rPr>
        <b/>
        <sz val="10"/>
        <color rgb="FFFF0000"/>
        <rFont val="Calibri"/>
        <family val="2"/>
        <charset val="204"/>
        <scheme val="minor"/>
      </rPr>
      <t>«A»</t>
    </r>
    <r>
      <rPr>
        <sz val="10"/>
        <rFont val="Calibri"/>
        <family val="2"/>
        <charset val="204"/>
        <scheme val="minor"/>
      </rPr>
      <t xml:space="preserve"> / Антикоррозийное покрытие теплообменника </t>
    </r>
    <r>
      <rPr>
        <b/>
        <sz val="10"/>
        <color rgb="FFFF0000"/>
        <rFont val="Calibri"/>
        <family val="2"/>
        <charset val="204"/>
        <scheme val="minor"/>
      </rPr>
      <t>Golden Fin</t>
    </r>
    <r>
      <rPr>
        <sz val="10"/>
        <rFont val="Calibri"/>
        <family val="2"/>
        <charset val="204"/>
        <scheme val="minor"/>
      </rPr>
      <t xml:space="preserve"> / Режим Silence </t>
    </r>
    <r>
      <rPr>
        <b/>
        <sz val="10"/>
        <color rgb="FFFF0000"/>
        <rFont val="Calibri"/>
        <family val="2"/>
        <charset val="204"/>
        <scheme val="minor"/>
      </rPr>
      <t>20 dB(A)</t>
    </r>
    <r>
      <rPr>
        <sz val="10"/>
        <rFont val="Calibri"/>
        <family val="2"/>
        <charset val="204"/>
        <scheme val="minor"/>
      </rPr>
      <t xml:space="preserve"> / Ионизатор / </t>
    </r>
    <r>
      <rPr>
        <b/>
        <sz val="10"/>
        <color rgb="FFFF0000"/>
        <rFont val="Calibri"/>
        <family val="2"/>
        <charset val="204"/>
        <scheme val="minor"/>
      </rPr>
      <t>3D</t>
    </r>
    <r>
      <rPr>
        <sz val="10"/>
        <rFont val="Calibri"/>
        <family val="2"/>
        <charset val="204"/>
        <scheme val="minor"/>
      </rPr>
      <t>-распределение потока воздуха / Работа на охлаждение и обогрев до</t>
    </r>
    <r>
      <rPr>
        <b/>
        <sz val="10"/>
        <color rgb="FFFF0000"/>
        <rFont val="Calibri"/>
        <family val="2"/>
        <charset val="204"/>
        <scheme val="minor"/>
      </rPr>
      <t xml:space="preserve"> -15 °C</t>
    </r>
    <r>
      <rPr>
        <sz val="10"/>
        <rFont val="Calibri"/>
        <family val="2"/>
        <charset val="204"/>
        <scheme val="minor"/>
      </rPr>
      <t xml:space="preserve"> / Управление кондиционером по </t>
    </r>
    <r>
      <rPr>
        <b/>
        <sz val="10"/>
        <color rgb="FFFF0000"/>
        <rFont val="Calibri"/>
        <family val="2"/>
        <charset val="204"/>
        <scheme val="minor"/>
      </rPr>
      <t>Wi-Fi</t>
    </r>
    <r>
      <rPr>
        <sz val="10"/>
        <rFont val="Calibri"/>
        <family val="2"/>
        <charset val="204"/>
        <scheme val="minor"/>
      </rPr>
      <t xml:space="preserve"> из любой точки мира (IOS, Android)</t>
    </r>
  </si>
  <si>
    <r>
      <t xml:space="preserve">Серия Superiore </t>
    </r>
    <r>
      <rPr>
        <b/>
        <sz val="10"/>
        <color rgb="FFFF0000"/>
        <rFont val="Calibri"/>
        <family val="2"/>
        <charset val="204"/>
        <scheme val="minor"/>
      </rPr>
      <t>Wi-Fi НОВИНКА!</t>
    </r>
    <r>
      <rPr>
        <b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Уникальный </t>
    </r>
    <r>
      <rPr>
        <b/>
        <sz val="10"/>
        <color rgb="FFFF0000"/>
        <rFont val="Calibri"/>
        <family val="2"/>
        <charset val="204"/>
        <scheme val="minor"/>
      </rPr>
      <t>Hi-Tech</t>
    </r>
    <r>
      <rPr>
        <sz val="10"/>
        <rFont val="Calibri"/>
        <family val="2"/>
        <charset val="204"/>
        <scheme val="minor"/>
      </rPr>
      <t xml:space="preserve"> дизайн / Класс энергоэффективности </t>
    </r>
    <r>
      <rPr>
        <b/>
        <sz val="10"/>
        <color rgb="FFFF0000"/>
        <rFont val="Calibri"/>
        <family val="2"/>
        <charset val="204"/>
        <scheme val="minor"/>
      </rPr>
      <t>«A»</t>
    </r>
    <r>
      <rPr>
        <sz val="10"/>
        <rFont val="Calibri"/>
        <family val="2"/>
        <charset val="204"/>
        <scheme val="minor"/>
      </rPr>
      <t xml:space="preserve"> / Антикоррозийное покрытие теплообменника </t>
    </r>
    <r>
      <rPr>
        <b/>
        <sz val="10"/>
        <color rgb="FFFF0000"/>
        <rFont val="Calibri"/>
        <family val="2"/>
        <charset val="204"/>
        <scheme val="minor"/>
      </rPr>
      <t>Golden Fin</t>
    </r>
    <r>
      <rPr>
        <sz val="10"/>
        <rFont val="Calibri"/>
        <family val="2"/>
        <charset val="204"/>
        <scheme val="minor"/>
      </rPr>
      <t xml:space="preserve"> / </t>
    </r>
    <r>
      <rPr>
        <b/>
        <sz val="10"/>
        <color rgb="FFFF0000"/>
        <rFont val="Calibri"/>
        <family val="2"/>
        <charset val="204"/>
        <scheme val="minor"/>
      </rPr>
      <t>3D</t>
    </r>
    <r>
      <rPr>
        <sz val="10"/>
        <rFont val="Calibri"/>
        <family val="2"/>
        <charset val="204"/>
        <scheme val="minor"/>
      </rPr>
      <t xml:space="preserve">-распределение потока воздуха / Управление кондиционером по </t>
    </r>
    <r>
      <rPr>
        <b/>
        <sz val="10"/>
        <color rgb="FFFF0000"/>
        <rFont val="Calibri"/>
        <family val="2"/>
        <charset val="204"/>
        <scheme val="minor"/>
      </rPr>
      <t>Wi-Fi</t>
    </r>
    <r>
      <rPr>
        <sz val="10"/>
        <rFont val="Calibri"/>
        <family val="2"/>
        <charset val="204"/>
        <scheme val="minor"/>
      </rPr>
      <t xml:space="preserve"> из любой точки мира (IOS, Android)</t>
    </r>
  </si>
  <si>
    <r>
      <t xml:space="preserve">Серия Perfecto </t>
    </r>
    <r>
      <rPr>
        <b/>
        <sz val="10"/>
        <color rgb="FFFF0000"/>
        <rFont val="Calibri"/>
        <family val="2"/>
        <charset val="204"/>
        <scheme val="minor"/>
      </rPr>
      <t>НОВИНКА!</t>
    </r>
    <r>
      <rPr>
        <b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Класс энергоэффективности </t>
    </r>
    <r>
      <rPr>
        <b/>
        <sz val="10"/>
        <color rgb="FFFF0000"/>
        <rFont val="Calibri"/>
        <family val="2"/>
        <charset val="204"/>
        <scheme val="minor"/>
      </rPr>
      <t>«A»</t>
    </r>
    <r>
      <rPr>
        <sz val="10"/>
        <rFont val="Calibri"/>
        <family val="2"/>
        <charset val="204"/>
        <scheme val="minor"/>
      </rPr>
      <t xml:space="preserve"> / </t>
    </r>
    <r>
      <rPr>
        <b/>
        <sz val="10"/>
        <color rgb="FFFF0000"/>
        <rFont val="Calibri"/>
        <family val="2"/>
        <charset val="204"/>
        <scheme val="minor"/>
      </rPr>
      <t>Гарантия 5 лет</t>
    </r>
    <r>
      <rPr>
        <sz val="10"/>
        <rFont val="Calibri"/>
        <family val="2"/>
        <charset val="204"/>
        <scheme val="minor"/>
      </rPr>
      <t xml:space="preserve"> / Защита дома от замерзания: функция обогрева </t>
    </r>
    <r>
      <rPr>
        <b/>
        <sz val="10"/>
        <color rgb="FFFF0000"/>
        <rFont val="Calibri"/>
        <family val="2"/>
        <charset val="204"/>
        <scheme val="minor"/>
      </rPr>
      <t>+8 °C</t>
    </r>
    <r>
      <rPr>
        <sz val="10"/>
        <rFont val="Calibri"/>
        <family val="2"/>
        <charset val="204"/>
        <scheme val="minor"/>
      </rPr>
      <t xml:space="preserve"> / Самодиагностика / Режим оттаивания "Defrost" / Автоматическое качание горизонтальных жалюзи / Защита от перепадов напряжения </t>
    </r>
    <r>
      <rPr>
        <b/>
        <sz val="10"/>
        <color rgb="FFFF0000"/>
        <rFont val="Calibri"/>
        <family val="2"/>
        <charset val="204"/>
        <scheme val="minor"/>
      </rPr>
      <t>175~264 В</t>
    </r>
  </si>
  <si>
    <t>Цена с монтажом
RUB</t>
  </si>
  <si>
    <t>ZACS-30 HPR/A17/N1</t>
  </si>
  <si>
    <t>1100*330*235</t>
  </si>
  <si>
    <t>900*700*350</t>
  </si>
  <si>
    <t>16/57</t>
  </si>
  <si>
    <t>ПРАЙС-ЛИСТ 2018</t>
  </si>
  <si>
    <t>ZACS/I-09 HPF/A17/N1</t>
  </si>
  <si>
    <t>2,5 (0,5-3,4)</t>
  </si>
  <si>
    <t>822×322×255</t>
  </si>
  <si>
    <t>776×540×320</t>
  </si>
  <si>
    <t>8,5/26,0</t>
  </si>
  <si>
    <t>ZACS/I-12 HPF/A17/N1</t>
  </si>
  <si>
    <t>3,2 (0,6-3,6)</t>
  </si>
  <si>
    <t>3,6 (0,6-3,8)</t>
  </si>
  <si>
    <t>842×596×320</t>
  </si>
  <si>
    <t>8,5/31,0</t>
  </si>
  <si>
    <t>ZACS/I-18 HPF/A17/N1</t>
  </si>
  <si>
    <t>4,6 (0,7-5,2)</t>
  </si>
  <si>
    <t>5,0 (0,7-5,3)</t>
  </si>
  <si>
    <t>1020×369×295</t>
  </si>
  <si>
    <t>13,5/33,0</t>
  </si>
  <si>
    <t>ZACS/I-24 HPF/A17/N1</t>
  </si>
  <si>
    <t>6,4 (1,8-6,5)</t>
  </si>
  <si>
    <t>6,9 (1,8-7,0)</t>
  </si>
  <si>
    <t>1020×369×300</t>
  </si>
  <si>
    <t>955×700×396</t>
  </si>
  <si>
    <t>13,5/46,0</t>
  </si>
  <si>
    <r>
      <t xml:space="preserve">Серия Perfecto DC Inverter </t>
    </r>
    <r>
      <rPr>
        <b/>
        <sz val="10"/>
        <color rgb="FFFF0000"/>
        <rFont val="Calibri"/>
        <family val="2"/>
        <charset val="204"/>
        <scheme val="minor"/>
      </rPr>
      <t>НОВИНКА!</t>
    </r>
    <r>
      <rPr>
        <b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Европейский</t>
    </r>
    <r>
      <rPr>
        <b/>
        <sz val="10"/>
        <rFont val="Calibri"/>
        <family val="2"/>
        <charset val="204"/>
        <scheme val="minor"/>
      </rPr>
      <t xml:space="preserve"> к</t>
    </r>
    <r>
      <rPr>
        <sz val="10"/>
        <rFont val="Calibri"/>
        <family val="2"/>
        <charset val="204"/>
        <scheme val="minor"/>
      </rPr>
      <t xml:space="preserve">ласс энергоэффективности </t>
    </r>
    <r>
      <rPr>
        <b/>
        <sz val="10"/>
        <color rgb="FF107BFC"/>
        <rFont val="Calibri"/>
        <family val="2"/>
        <charset val="204"/>
        <scheme val="minor"/>
      </rPr>
      <t>«A++»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/ </t>
    </r>
    <r>
      <rPr>
        <b/>
        <sz val="10"/>
        <color rgb="FFFF0000"/>
        <rFont val="Calibri"/>
        <family val="2"/>
        <charset val="204"/>
        <scheme val="minor"/>
      </rPr>
      <t>Гарантия 5 лет</t>
    </r>
    <r>
      <rPr>
        <sz val="10"/>
        <rFont val="Calibri"/>
        <family val="2"/>
        <charset val="204"/>
        <scheme val="minor"/>
      </rPr>
      <t xml:space="preserve"> / Защита дома от замерзания: функция обогрева</t>
    </r>
    <r>
      <rPr>
        <b/>
        <sz val="10"/>
        <color rgb="FFFF0000"/>
        <rFont val="Calibri"/>
        <family val="2"/>
        <charset val="204"/>
        <scheme val="minor"/>
      </rPr>
      <t xml:space="preserve"> +8 °C</t>
    </r>
    <r>
      <rPr>
        <sz val="10"/>
        <rFont val="Calibri"/>
        <family val="2"/>
        <charset val="204"/>
        <scheme val="minor"/>
      </rPr>
      <t xml:space="preserve"> / </t>
    </r>
    <r>
      <rPr>
        <b/>
        <sz val="10"/>
        <color rgb="FFFF0000"/>
        <rFont val="Calibri"/>
        <family val="2"/>
        <charset val="204"/>
        <scheme val="minor"/>
      </rPr>
      <t xml:space="preserve">Детектор </t>
    </r>
    <r>
      <rPr>
        <sz val="10"/>
        <rFont val="Calibri"/>
        <family val="2"/>
        <charset val="204"/>
        <scheme val="minor"/>
      </rPr>
      <t>утечки фреона / Самодиагностика / Режим оттаивания "Defrost" / Автоматическое качание горизонтальных жалюзи / Защита от перепадов напряжения</t>
    </r>
    <r>
      <rPr>
        <b/>
        <sz val="10"/>
        <color rgb="FFFF0000"/>
        <rFont val="Calibri"/>
        <family val="2"/>
        <charset val="204"/>
        <scheme val="minor"/>
      </rPr>
      <t xml:space="preserve"> 175~264 В</t>
    </r>
  </si>
  <si>
    <t>2,6 (0,5-3,5)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</si>
</sst>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color rgb="FFFFC00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rgb="FFFFC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rgb="FF107BFC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 applyAlignment="1"/>
    <xf numFmtId="0" fontId="3" fillId="0" borderId="7" xfId="0" applyFont="1" applyBorder="1" applyAlignment="1"/>
    <xf numFmtId="0" fontId="3" fillId="0" borderId="12" xfId="0" applyFont="1" applyBorder="1" applyAlignment="1"/>
    <xf numFmtId="0" fontId="3" fillId="0" borderId="10" xfId="0" applyFont="1" applyBorder="1" applyAlignment="1"/>
    <xf numFmtId="0" fontId="3" fillId="0" borderId="0" xfId="0" applyFont="1" applyBorder="1" applyAlignment="1"/>
    <xf numFmtId="0" fontId="3" fillId="0" borderId="1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4" borderId="1" xfId="0" applyFont="1" applyFill="1" applyBorder="1" applyAlignment="1" applyProtection="1">
      <alignment horizontal="left" vertical="center"/>
      <protection hidden="1"/>
    </xf>
    <xf numFmtId="164" fontId="11" fillId="2" borderId="1" xfId="0" applyNumberFormat="1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49" fontId="11" fillId="2" borderId="1" xfId="0" applyNumberFormat="1" applyFont="1" applyFill="1" applyBorder="1" applyAlignment="1" applyProtection="1">
      <alignment horizontal="center" vertical="center"/>
      <protection hidden="1"/>
    </xf>
    <xf numFmtId="3" fontId="9" fillId="2" borderId="1" xfId="0" applyNumberFormat="1" applyFont="1" applyFill="1" applyBorder="1" applyAlignment="1" applyProtection="1">
      <alignment horizontal="center" vertical="center"/>
      <protection hidden="1"/>
    </xf>
    <xf numFmtId="164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49" fontId="11" fillId="4" borderId="1" xfId="0" applyNumberFormat="1" applyFont="1" applyFill="1" applyBorder="1" applyAlignment="1" applyProtection="1">
      <alignment horizontal="center" vertical="center"/>
      <protection hidden="1"/>
    </xf>
    <xf numFmtId="3" fontId="9" fillId="4" borderId="1" xfId="0" applyNumberFormat="1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left" vertical="center"/>
      <protection hidden="1"/>
    </xf>
    <xf numFmtId="0" fontId="8" fillId="6" borderId="1" xfId="0" applyFont="1" applyFill="1" applyBorder="1" applyAlignment="1" applyProtection="1">
      <alignment horizontal="left" vertical="center"/>
      <protection hidden="1"/>
    </xf>
    <xf numFmtId="0" fontId="11" fillId="6" borderId="1" xfId="0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 applyProtection="1">
      <alignment horizontal="center" vertical="center"/>
      <protection hidden="1"/>
    </xf>
    <xf numFmtId="3" fontId="9" fillId="6" borderId="1" xfId="0" applyNumberFormat="1" applyFont="1" applyFill="1" applyBorder="1" applyAlignment="1" applyProtection="1">
      <alignment horizontal="center" vertical="center"/>
      <protection hidden="1"/>
    </xf>
    <xf numFmtId="164" fontId="11" fillId="6" borderId="1" xfId="0" applyNumberFormat="1" applyFont="1" applyFill="1" applyBorder="1" applyAlignment="1" applyProtection="1">
      <alignment horizontal="center" vertical="center"/>
      <protection hidden="1"/>
    </xf>
    <xf numFmtId="49" fontId="11" fillId="6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8" fillId="4" borderId="1" xfId="0" applyFont="1" applyFill="1" applyBorder="1" applyAlignment="1" applyProtection="1">
      <alignment horizontal="left" vertical="center"/>
      <protection hidden="1"/>
    </xf>
    <xf numFmtId="0" fontId="3" fillId="5" borderId="1" xfId="0" applyFont="1" applyFill="1" applyBorder="1" applyAlignment="1"/>
    <xf numFmtId="0" fontId="15" fillId="2" borderId="1" xfId="0" applyFont="1" applyFill="1" applyBorder="1" applyAlignment="1">
      <alignment horizontal="left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16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/>
    <xf numFmtId="0" fontId="3" fillId="5" borderId="7" xfId="0" applyFont="1" applyFill="1" applyBorder="1" applyAlignment="1"/>
    <xf numFmtId="0" fontId="15" fillId="6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5" borderId="8" xfId="0" applyFont="1" applyFill="1" applyBorder="1" applyAlignment="1" applyProtection="1">
      <alignment horizontal="left" vertical="top" wrapText="1"/>
      <protection hidden="1"/>
    </xf>
    <xf numFmtId="0" fontId="8" fillId="5" borderId="14" xfId="0" applyFont="1" applyFill="1" applyBorder="1" applyAlignment="1" applyProtection="1">
      <alignment horizontal="left" vertical="top" wrapText="1"/>
      <protection hidden="1"/>
    </xf>
    <xf numFmtId="0" fontId="8" fillId="5" borderId="9" xfId="0" applyFont="1" applyFill="1" applyBorder="1" applyAlignment="1" applyProtection="1">
      <alignment horizontal="left" vertical="top" wrapText="1"/>
      <protection hidden="1"/>
    </xf>
    <xf numFmtId="0" fontId="8" fillId="5" borderId="8" xfId="0" applyFont="1" applyFill="1" applyBorder="1" applyAlignment="1">
      <alignment horizontal="left" vertical="top" wrapText="1"/>
    </xf>
    <xf numFmtId="0" fontId="8" fillId="5" borderId="14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6" borderId="6" xfId="0" applyFont="1" applyFill="1" applyBorder="1" applyAlignment="1" applyProtection="1">
      <alignment horizontal="center" vertical="center" wrapText="1"/>
      <protection hidden="1"/>
    </xf>
    <xf numFmtId="0" fontId="8" fillId="6" borderId="5" xfId="0" applyFont="1" applyFill="1" applyBorder="1" applyAlignment="1" applyProtection="1">
      <alignment horizontal="center"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14" fontId="5" fillId="3" borderId="15" xfId="0" applyNumberFormat="1" applyFont="1" applyFill="1" applyBorder="1" applyAlignment="1">
      <alignment horizontal="center" vertical="center" wrapText="1"/>
    </xf>
    <xf numFmtId="14" fontId="5" fillId="3" borderId="16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 applyProtection="1">
      <alignment horizontal="center" vertical="center"/>
      <protection hidden="1"/>
    </xf>
    <xf numFmtId="0" fontId="13" fillId="2" borderId="5" xfId="0" applyNumberFormat="1" applyFont="1" applyFill="1" applyBorder="1" applyAlignment="1" applyProtection="1">
      <alignment horizontal="center" vertical="center"/>
      <protection hidden="1"/>
    </xf>
    <xf numFmtId="0" fontId="13" fillId="2" borderId="2" xfId="0" applyNumberFormat="1" applyFont="1" applyFill="1" applyBorder="1" applyAlignment="1" applyProtection="1">
      <alignment horizontal="center" vertical="center"/>
      <protection hidden="1"/>
    </xf>
    <xf numFmtId="0" fontId="10" fillId="5" borderId="6" xfId="0" applyFont="1" applyFill="1" applyBorder="1" applyAlignment="1">
      <alignment horizontal="center" vertical="center" textRotation="90"/>
    </xf>
    <xf numFmtId="0" fontId="10" fillId="5" borderId="5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3" fillId="2" borderId="6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8" fillId="5" borderId="14" xfId="0" applyFont="1" applyFill="1" applyBorder="1" applyAlignment="1">
      <alignment horizontal="left" vertical="top"/>
    </xf>
    <xf numFmtId="0" fontId="8" fillId="5" borderId="9" xfId="0" applyFont="1" applyFill="1" applyBorder="1" applyAlignment="1">
      <alignment horizontal="left" vertical="top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8" fillId="6" borderId="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CC00"/>
      <color rgb="FFC7A309"/>
      <color rgb="FFFF9900"/>
      <color rgb="FFEDDA11"/>
      <color rgb="FFEDC811"/>
      <color rgb="FFEDDD11"/>
      <color rgb="FFEDD3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2074211</xdr:colOff>
      <xdr:row>20</xdr:row>
      <xdr:rowOff>47980</xdr:rowOff>
    </xdr:from>
    <xdr:to>
      <xdr:col>2</xdr:col>
      <xdr:colOff>2256875</xdr:colOff>
      <xdr:row>23</xdr:row>
      <xdr:rowOff>8760</xdr:rowOff>
    </xdr:to>
    <xdr:pic>
      <xdr:nvPicPr>
        <xdr:cNvPr id="32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02836" y="7334605"/>
          <a:ext cx="182664" cy="503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2144918</xdr:colOff>
      <xdr:row>38</xdr:row>
      <xdr:rowOff>155089</xdr:rowOff>
    </xdr:from>
    <xdr:to>
      <xdr:col>2</xdr:col>
      <xdr:colOff>2327582</xdr:colOff>
      <xdr:row>41</xdr:row>
      <xdr:rowOff>115869</xdr:rowOff>
    </xdr:to>
    <xdr:pic>
      <xdr:nvPicPr>
        <xdr:cNvPr id="38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86878" y="11059309"/>
          <a:ext cx="182664" cy="48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2095378</xdr:colOff>
      <xdr:row>11</xdr:row>
      <xdr:rowOff>165454</xdr:rowOff>
    </xdr:from>
    <xdr:to>
      <xdr:col>2</xdr:col>
      <xdr:colOff>2278042</xdr:colOff>
      <xdr:row>12</xdr:row>
      <xdr:rowOff>298743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24003" y="6070954"/>
          <a:ext cx="182664" cy="495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158468</xdr:colOff>
      <xdr:row>20</xdr:row>
      <xdr:rowOff>2851</xdr:rowOff>
    </xdr:from>
    <xdr:to>
      <xdr:col>2</xdr:col>
      <xdr:colOff>1987550</xdr:colOff>
      <xdr:row>23</xdr:row>
      <xdr:rowOff>90558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7093" y="7289476"/>
          <a:ext cx="1829082" cy="630632"/>
        </a:xfrm>
        <a:prstGeom prst="rect">
          <a:avLst/>
        </a:prstGeom>
      </xdr:spPr>
    </xdr:pic>
    <xdr:clientData/>
  </xdr:twoCellAnchor>
  <xdr:twoCellAnchor editAs="oneCell">
    <xdr:from>
      <xdr:col>2</xdr:col>
      <xdr:colOff>70125</xdr:colOff>
      <xdr:row>37</xdr:row>
      <xdr:rowOff>160021</xdr:rowOff>
    </xdr:from>
    <xdr:to>
      <xdr:col>2</xdr:col>
      <xdr:colOff>2045312</xdr:colOff>
      <xdr:row>41</xdr:row>
      <xdr:rowOff>140630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2085" y="10888981"/>
          <a:ext cx="1975187" cy="681649"/>
        </a:xfrm>
        <a:prstGeom prst="rect">
          <a:avLst/>
        </a:prstGeom>
      </xdr:spPr>
    </xdr:pic>
    <xdr:clientData/>
  </xdr:twoCellAnchor>
  <xdr:twoCellAnchor editAs="oneCell">
    <xdr:from>
      <xdr:col>2</xdr:col>
      <xdr:colOff>172718</xdr:colOff>
      <xdr:row>11</xdr:row>
      <xdr:rowOff>57150</xdr:rowOff>
    </xdr:from>
    <xdr:to>
      <xdr:col>2</xdr:col>
      <xdr:colOff>2008717</xdr:colOff>
      <xdr:row>12</xdr:row>
      <xdr:rowOff>315523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1343" y="5962650"/>
          <a:ext cx="1835999" cy="620323"/>
        </a:xfrm>
        <a:prstGeom prst="rect">
          <a:avLst/>
        </a:prstGeom>
      </xdr:spPr>
    </xdr:pic>
    <xdr:clientData/>
  </xdr:twoCellAnchor>
  <xdr:oneCellAnchor>
    <xdr:from>
      <xdr:col>2</xdr:col>
      <xdr:colOff>2074211</xdr:colOff>
      <xdr:row>26</xdr:row>
      <xdr:rowOff>9768</xdr:rowOff>
    </xdr:from>
    <xdr:ext cx="182664" cy="503706"/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02836" y="8696568"/>
          <a:ext cx="182664" cy="503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154305</xdr:colOff>
      <xdr:row>25</xdr:row>
      <xdr:rowOff>114594</xdr:rowOff>
    </xdr:from>
    <xdr:to>
      <xdr:col>2</xdr:col>
      <xdr:colOff>2106930</xdr:colOff>
      <xdr:row>27</xdr:row>
      <xdr:rowOff>170192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96265" y="8473734"/>
          <a:ext cx="1952625" cy="802358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114301</xdr:colOff>
      <xdr:row>29</xdr:row>
      <xdr:rowOff>171450</xdr:rowOff>
    </xdr:from>
    <xdr:to>
      <xdr:col>2</xdr:col>
      <xdr:colOff>2047165</xdr:colOff>
      <xdr:row>33</xdr:row>
      <xdr:rowOff>45719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42926" y="10067925"/>
          <a:ext cx="1932864" cy="628649"/>
        </a:xfrm>
        <a:prstGeom prst="rect">
          <a:avLst/>
        </a:prstGeom>
      </xdr:spPr>
    </xdr:pic>
    <xdr:clientData/>
  </xdr:twoCellAnchor>
  <xdr:twoCellAnchor editAs="oneCell">
    <xdr:from>
      <xdr:col>2</xdr:col>
      <xdr:colOff>2085975</xdr:colOff>
      <xdr:row>30</xdr:row>
      <xdr:rowOff>57150</xdr:rowOff>
    </xdr:from>
    <xdr:to>
      <xdr:col>2</xdr:col>
      <xdr:colOff>2266950</xdr:colOff>
      <xdr:row>33</xdr:row>
      <xdr:rowOff>2400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14600" y="10134600"/>
          <a:ext cx="180975" cy="488175"/>
        </a:xfrm>
        <a:prstGeom prst="rect">
          <a:avLst/>
        </a:prstGeom>
      </xdr:spPr>
    </xdr:pic>
    <xdr:clientData/>
  </xdr:twoCellAnchor>
  <xdr:oneCellAnchor>
    <xdr:from>
      <xdr:col>2</xdr:col>
      <xdr:colOff>2083736</xdr:colOff>
      <xdr:row>6</xdr:row>
      <xdr:rowOff>209793</xdr:rowOff>
    </xdr:from>
    <xdr:ext cx="182664" cy="503706"/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12361" y="4610343"/>
          <a:ext cx="182664" cy="503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95250</xdr:colOff>
      <xdr:row>6</xdr:row>
      <xdr:rowOff>25059</xdr:rowOff>
    </xdr:from>
    <xdr:to>
      <xdr:col>2</xdr:col>
      <xdr:colOff>2047875</xdr:colOff>
      <xdr:row>9</xdr:row>
      <xdr:rowOff>193052</xdr:rowOff>
    </xdr:to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23875" y="4425609"/>
          <a:ext cx="1952625" cy="82521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</xdr:row>
          <xdr:rowOff>0</xdr:rowOff>
        </xdr:from>
        <xdr:to>
          <xdr:col>10</xdr:col>
          <xdr:colOff>678180</xdr:colOff>
          <xdr:row>2</xdr:row>
          <xdr:rowOff>7620</xdr:rowOff>
        </xdr:to>
        <xdr:pic>
          <xdr:nvPicPr>
            <xdr:cNvPr id="21" name="Рисунок 20"/>
            <xdr:cNvPicPr>
              <a:picLocks noChangeAspect="1" noChangeArrowheads="1"/>
              <a:extLst>
                <a:ext uri="{84589F7E-364E-4C9E-8A38-B11213B215E9}">
                  <a14:cameraTool cellRange="[1]split!$A$1:$I$1" spid="_x0000_s105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68580" y="45720"/>
              <a:ext cx="9685020" cy="13030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2</xdr:col>
      <xdr:colOff>57151</xdr:colOff>
      <xdr:row>14</xdr:row>
      <xdr:rowOff>165735</xdr:rowOff>
    </xdr:from>
    <xdr:to>
      <xdr:col>2</xdr:col>
      <xdr:colOff>1990015</xdr:colOff>
      <xdr:row>16</xdr:row>
      <xdr:rowOff>236219</xdr:rowOff>
    </xdr:to>
    <xdr:pic>
      <xdr:nvPicPr>
        <xdr:cNvPr id="34" name="Рисунок 33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99111" y="5972175"/>
          <a:ext cx="1932864" cy="611504"/>
        </a:xfrm>
        <a:prstGeom prst="rect">
          <a:avLst/>
        </a:prstGeom>
      </xdr:spPr>
    </xdr:pic>
    <xdr:clientData/>
  </xdr:twoCellAnchor>
  <xdr:twoCellAnchor editAs="oneCell">
    <xdr:from>
      <xdr:col>2</xdr:col>
      <xdr:colOff>2105025</xdr:colOff>
      <xdr:row>14</xdr:row>
      <xdr:rowOff>209550</xdr:rowOff>
    </xdr:from>
    <xdr:to>
      <xdr:col>2</xdr:col>
      <xdr:colOff>2286000</xdr:colOff>
      <xdr:row>16</xdr:row>
      <xdr:rowOff>139560</xdr:rowOff>
    </xdr:to>
    <xdr:pic>
      <xdr:nvPicPr>
        <xdr:cNvPr id="35" name="Рисунок 34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46985" y="6015990"/>
          <a:ext cx="180975" cy="4710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A%20&#1055;&#1056;&#1040;&#1049;&#1057;&#1067;%20&#1042;&#1040;&#1064;%20&#1057;&#1045;&#1047;&#1054;&#1053;\ZANUSSI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i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8"/>
    <pageSetUpPr fitToPage="1"/>
  </sheetPr>
  <dimension ref="A1:Z101"/>
  <sheetViews>
    <sheetView tabSelected="1" topLeftCell="A10" zoomScaleNormal="100" zoomScaleSheetLayoutView="85" workbookViewId="0">
      <selection activeCell="J20" sqref="J20"/>
    </sheetView>
  </sheetViews>
  <sheetFormatPr defaultColWidth="9.109375" defaultRowHeight="13.8" x14ac:dyDescent="0.3"/>
  <cols>
    <col min="1" max="1" width="0.88671875" style="1" customWidth="1"/>
    <col min="2" max="2" width="5.5546875" style="4" bestFit="1" customWidth="1"/>
    <col min="3" max="3" width="35.33203125" style="14" customWidth="1"/>
    <col min="4" max="4" width="19.5546875" style="14" customWidth="1"/>
    <col min="5" max="6" width="10.6640625" style="14" customWidth="1"/>
    <col min="7" max="8" width="15" style="14" customWidth="1"/>
    <col min="9" max="9" width="8.5546875" style="14" bestFit="1" customWidth="1"/>
    <col min="10" max="10" width="11.109375" style="10" customWidth="1"/>
    <col min="11" max="11" width="11.6640625" style="10" customWidth="1"/>
    <col min="12" max="12" width="4.6640625" style="12" hidden="1" customWidth="1"/>
    <col min="13" max="13" width="0.33203125" style="12" customWidth="1"/>
    <col min="14" max="15" width="9.109375" style="12" hidden="1" customWidth="1"/>
    <col min="16" max="26" width="9.109375" style="12"/>
    <col min="27" max="16384" width="9.109375" style="14"/>
  </cols>
  <sheetData>
    <row r="1" spans="1:26" s="1" customFormat="1" ht="3.75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</row>
    <row r="2" spans="1:26" s="7" customFormat="1" ht="102" customHeight="1" x14ac:dyDescent="0.3">
      <c r="A2" s="3"/>
      <c r="B2" s="50"/>
      <c r="C2" s="51"/>
      <c r="D2" s="51"/>
      <c r="E2" s="51"/>
      <c r="F2" s="51"/>
      <c r="G2" s="51"/>
      <c r="H2" s="51"/>
      <c r="I2" s="51"/>
      <c r="J2" s="51"/>
      <c r="K2" s="52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 ht="20.399999999999999" customHeight="1" x14ac:dyDescent="0.3">
      <c r="A3" s="3"/>
      <c r="B3" s="76" t="s">
        <v>97</v>
      </c>
      <c r="C3" s="77"/>
      <c r="D3" s="77"/>
      <c r="E3" s="77"/>
      <c r="F3" s="77"/>
      <c r="G3" s="77"/>
      <c r="H3" s="77"/>
      <c r="I3" s="77"/>
      <c r="J3" s="77"/>
      <c r="K3" s="78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10" customFormat="1" ht="20.100000000000001" customHeight="1" x14ac:dyDescent="0.3">
      <c r="A4" s="3"/>
      <c r="B4" s="66">
        <v>43215</v>
      </c>
      <c r="C4" s="67"/>
      <c r="D4" s="55" t="s">
        <v>0</v>
      </c>
      <c r="E4" s="70" t="s">
        <v>1</v>
      </c>
      <c r="F4" s="71"/>
      <c r="G4" s="72" t="s">
        <v>5</v>
      </c>
      <c r="H4" s="72" t="s">
        <v>6</v>
      </c>
      <c r="I4" s="74" t="s">
        <v>4</v>
      </c>
      <c r="J4" s="53" t="s">
        <v>36</v>
      </c>
      <c r="K4" s="53" t="s">
        <v>92</v>
      </c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0" customFormat="1" ht="20.100000000000001" customHeight="1" x14ac:dyDescent="0.3">
      <c r="A5" s="3"/>
      <c r="B5" s="68"/>
      <c r="C5" s="69"/>
      <c r="D5" s="56"/>
      <c r="E5" s="18" t="s">
        <v>2</v>
      </c>
      <c r="F5" s="18" t="s">
        <v>3</v>
      </c>
      <c r="G5" s="73"/>
      <c r="H5" s="73"/>
      <c r="I5" s="75"/>
      <c r="J5" s="54"/>
      <c r="K5" s="54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10" customFormat="1" ht="39.75" customHeight="1" x14ac:dyDescent="0.3">
      <c r="A6" s="3"/>
      <c r="B6" s="82" t="s">
        <v>37</v>
      </c>
      <c r="C6" s="60" t="s">
        <v>89</v>
      </c>
      <c r="D6" s="61"/>
      <c r="E6" s="61"/>
      <c r="F6" s="61"/>
      <c r="G6" s="61"/>
      <c r="H6" s="61"/>
      <c r="I6" s="61"/>
      <c r="J6" s="61"/>
      <c r="K6" s="62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0" customFormat="1" ht="17.25" customHeight="1" x14ac:dyDescent="0.3">
      <c r="A7" s="3"/>
      <c r="B7" s="83"/>
      <c r="C7" s="63"/>
      <c r="D7" s="19" t="s">
        <v>40</v>
      </c>
      <c r="E7" s="21" t="s">
        <v>13</v>
      </c>
      <c r="F7" s="21" t="s">
        <v>17</v>
      </c>
      <c r="G7" s="22" t="s">
        <v>7</v>
      </c>
      <c r="H7" s="22" t="s">
        <v>8</v>
      </c>
      <c r="I7" s="23" t="s">
        <v>70</v>
      </c>
      <c r="J7" s="24">
        <f>MROUND(31500*L7,100)</f>
        <v>36200</v>
      </c>
      <c r="K7" s="24">
        <f>J7+L15</f>
        <v>43700</v>
      </c>
      <c r="L7" s="8">
        <v>1.1499999999999999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0" customFormat="1" ht="17.25" customHeight="1" x14ac:dyDescent="0.3">
      <c r="A8" s="3"/>
      <c r="B8" s="83"/>
      <c r="C8" s="64"/>
      <c r="D8" s="20" t="s">
        <v>41</v>
      </c>
      <c r="E8" s="25" t="s">
        <v>14</v>
      </c>
      <c r="F8" s="25" t="s">
        <v>18</v>
      </c>
      <c r="G8" s="26" t="s">
        <v>7</v>
      </c>
      <c r="H8" s="26" t="s">
        <v>8</v>
      </c>
      <c r="I8" s="27" t="s">
        <v>71</v>
      </c>
      <c r="J8" s="28">
        <f>MROUND(34700*L7,100)</f>
        <v>39900</v>
      </c>
      <c r="K8" s="28">
        <f>J8+L15</f>
        <v>47400</v>
      </c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17.25" customHeight="1" x14ac:dyDescent="0.3">
      <c r="A9" s="3"/>
      <c r="B9" s="83"/>
      <c r="C9" s="64"/>
      <c r="D9" s="19" t="s">
        <v>42</v>
      </c>
      <c r="E9" s="21" t="s">
        <v>15</v>
      </c>
      <c r="F9" s="21" t="s">
        <v>19</v>
      </c>
      <c r="G9" s="22" t="s">
        <v>9</v>
      </c>
      <c r="H9" s="22" t="s">
        <v>10</v>
      </c>
      <c r="I9" s="23" t="s">
        <v>72</v>
      </c>
      <c r="J9" s="24">
        <f>MROUND(55800*L7,100)</f>
        <v>64200</v>
      </c>
      <c r="K9" s="24">
        <f>J9+L18</f>
        <v>73700</v>
      </c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17.25" customHeight="1" x14ac:dyDescent="0.3">
      <c r="A10" s="3"/>
      <c r="B10" s="83"/>
      <c r="C10" s="65"/>
      <c r="D10" s="20" t="s">
        <v>43</v>
      </c>
      <c r="E10" s="25" t="s">
        <v>16</v>
      </c>
      <c r="F10" s="25" t="s">
        <v>20</v>
      </c>
      <c r="G10" s="26" t="s">
        <v>11</v>
      </c>
      <c r="H10" s="26" t="s">
        <v>12</v>
      </c>
      <c r="I10" s="27" t="s">
        <v>63</v>
      </c>
      <c r="J10" s="28">
        <f>MROUND(67400*L7,100)</f>
        <v>77500</v>
      </c>
      <c r="K10" s="28">
        <f>J10+L19</f>
        <v>88000</v>
      </c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3" customFormat="1" ht="41.4" customHeight="1" x14ac:dyDescent="0.3">
      <c r="A11" s="3"/>
      <c r="B11" s="83"/>
      <c r="C11" s="57" t="s">
        <v>50</v>
      </c>
      <c r="D11" s="58"/>
      <c r="E11" s="58"/>
      <c r="F11" s="58"/>
      <c r="G11" s="58"/>
      <c r="H11" s="58"/>
      <c r="I11" s="58"/>
      <c r="J11" s="58"/>
      <c r="K11" s="59"/>
      <c r="L11" s="8"/>
      <c r="M11" s="9"/>
      <c r="N11" s="9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3" customFormat="1" ht="28.5" customHeight="1" x14ac:dyDescent="0.3">
      <c r="A12" s="3"/>
      <c r="B12" s="83"/>
      <c r="C12" s="89"/>
      <c r="D12" s="19" t="s">
        <v>34</v>
      </c>
      <c r="E12" s="21" t="s">
        <v>13</v>
      </c>
      <c r="F12" s="21" t="s">
        <v>17</v>
      </c>
      <c r="G12" s="22" t="s">
        <v>7</v>
      </c>
      <c r="H12" s="22" t="s">
        <v>8</v>
      </c>
      <c r="I12" s="23" t="s">
        <v>61</v>
      </c>
      <c r="J12" s="24">
        <f>MROUND(31500*L16,100)</f>
        <v>37800</v>
      </c>
      <c r="K12" s="24">
        <f>J12+L15</f>
        <v>45300</v>
      </c>
      <c r="L12" s="8"/>
      <c r="M12" s="9"/>
      <c r="N12" s="9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3" customFormat="1" ht="28.2" customHeight="1" x14ac:dyDescent="0.3">
      <c r="A13" s="3"/>
      <c r="B13" s="83"/>
      <c r="C13" s="90"/>
      <c r="D13" s="20" t="s">
        <v>35</v>
      </c>
      <c r="E13" s="25" t="s">
        <v>14</v>
      </c>
      <c r="F13" s="25" t="s">
        <v>18</v>
      </c>
      <c r="G13" s="26" t="s">
        <v>7</v>
      </c>
      <c r="H13" s="26" t="s">
        <v>8</v>
      </c>
      <c r="I13" s="27" t="s">
        <v>62</v>
      </c>
      <c r="J13" s="28">
        <f>MROUND(34700*L7,100)</f>
        <v>39900</v>
      </c>
      <c r="K13" s="28">
        <f>J13+L15</f>
        <v>47400</v>
      </c>
      <c r="L13" s="8"/>
      <c r="M13" s="9"/>
      <c r="N13" s="9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3" customFormat="1" ht="49.2" customHeight="1" x14ac:dyDescent="0.3">
      <c r="A14" s="3"/>
      <c r="B14" s="83"/>
      <c r="C14" s="60" t="s">
        <v>119</v>
      </c>
      <c r="D14" s="87"/>
      <c r="E14" s="87"/>
      <c r="F14" s="87"/>
      <c r="G14" s="87"/>
      <c r="H14" s="87"/>
      <c r="I14" s="87"/>
      <c r="J14" s="87"/>
      <c r="K14" s="88"/>
      <c r="L14" s="8"/>
      <c r="M14" s="9"/>
      <c r="N14" s="9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3" customFormat="1" ht="22.95" customHeight="1" x14ac:dyDescent="0.3">
      <c r="A15" s="3"/>
      <c r="B15" s="83"/>
      <c r="C15" s="91"/>
      <c r="D15" s="39" t="s">
        <v>98</v>
      </c>
      <c r="E15" s="40" t="s">
        <v>99</v>
      </c>
      <c r="F15" s="40" t="s">
        <v>120</v>
      </c>
      <c r="G15" s="49" t="s">
        <v>100</v>
      </c>
      <c r="H15" s="41" t="s">
        <v>101</v>
      </c>
      <c r="I15" s="41" t="s">
        <v>102</v>
      </c>
      <c r="J15" s="24">
        <f>MROUND(30000*L16,100)</f>
        <v>36000</v>
      </c>
      <c r="K15" s="42">
        <f>J15+L15</f>
        <v>43500</v>
      </c>
      <c r="L15" s="8">
        <v>7500</v>
      </c>
      <c r="M15" s="9"/>
      <c r="N15" s="9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3" customFormat="1" ht="19.95" customHeight="1" x14ac:dyDescent="0.3">
      <c r="A16" s="3"/>
      <c r="B16" s="83"/>
      <c r="C16" s="92"/>
      <c r="D16" s="43" t="s">
        <v>103</v>
      </c>
      <c r="E16" s="44" t="s">
        <v>104</v>
      </c>
      <c r="F16" s="44" t="s">
        <v>105</v>
      </c>
      <c r="G16" s="45" t="s">
        <v>100</v>
      </c>
      <c r="H16" s="45" t="s">
        <v>106</v>
      </c>
      <c r="I16" s="45" t="s">
        <v>107</v>
      </c>
      <c r="J16" s="28">
        <f>MROUND(33200*L16,100)</f>
        <v>39800</v>
      </c>
      <c r="K16" s="46">
        <f>J16+L15</f>
        <v>47300</v>
      </c>
      <c r="L16" s="8">
        <v>1.2</v>
      </c>
      <c r="M16" s="9"/>
      <c r="N16" s="9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3" customFormat="1" ht="20.399999999999999" customHeight="1" x14ac:dyDescent="0.3">
      <c r="A17" s="3"/>
      <c r="B17" s="83"/>
      <c r="C17" s="92"/>
      <c r="D17" s="39" t="s">
        <v>108</v>
      </c>
      <c r="E17" s="40" t="s">
        <v>109</v>
      </c>
      <c r="F17" s="40" t="s">
        <v>110</v>
      </c>
      <c r="G17" s="41" t="s">
        <v>111</v>
      </c>
      <c r="H17" s="41" t="s">
        <v>106</v>
      </c>
      <c r="I17" s="41" t="s">
        <v>112</v>
      </c>
      <c r="J17" s="24">
        <f>MROUND(50000*L16,100)</f>
        <v>60000</v>
      </c>
      <c r="K17" s="42">
        <f>J17+L18</f>
        <v>69500</v>
      </c>
      <c r="L17" s="8"/>
      <c r="M17" s="9"/>
      <c r="N17" s="9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4.25" customHeight="1" x14ac:dyDescent="0.3">
      <c r="A18" s="3"/>
      <c r="B18" s="83"/>
      <c r="C18" s="93"/>
      <c r="D18" s="43" t="s">
        <v>113</v>
      </c>
      <c r="E18" s="44" t="s">
        <v>114</v>
      </c>
      <c r="F18" s="44" t="s">
        <v>115</v>
      </c>
      <c r="G18" s="45" t="s">
        <v>116</v>
      </c>
      <c r="H18" s="45" t="s">
        <v>117</v>
      </c>
      <c r="I18" s="45" t="s">
        <v>118</v>
      </c>
      <c r="J18" s="28">
        <f>MROUND(62600*L16,100)</f>
        <v>75100</v>
      </c>
      <c r="K18" s="46">
        <f>J18+L19</f>
        <v>85600</v>
      </c>
      <c r="L18" s="8">
        <v>9500</v>
      </c>
      <c r="M18" s="9"/>
      <c r="N18" s="9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54" customHeight="1" x14ac:dyDescent="0.3">
      <c r="A19" s="3"/>
      <c r="B19" s="84"/>
      <c r="C19" s="57" t="s">
        <v>45</v>
      </c>
      <c r="D19" s="58"/>
      <c r="E19" s="58"/>
      <c r="F19" s="58"/>
      <c r="G19" s="58"/>
      <c r="H19" s="58"/>
      <c r="I19" s="58"/>
      <c r="J19" s="58"/>
      <c r="K19" s="59"/>
      <c r="L19" s="8">
        <v>10500</v>
      </c>
      <c r="M19" s="9"/>
      <c r="N19" s="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9.8" customHeight="1" x14ac:dyDescent="0.3">
      <c r="A20" s="3"/>
      <c r="B20" s="82" t="s">
        <v>38</v>
      </c>
      <c r="C20" s="63"/>
      <c r="D20" s="29" t="s">
        <v>46</v>
      </c>
      <c r="E20" s="30" t="s">
        <v>73</v>
      </c>
      <c r="F20" s="30" t="s">
        <v>74</v>
      </c>
      <c r="G20" s="31" t="s">
        <v>7</v>
      </c>
      <c r="H20" s="32" t="s">
        <v>75</v>
      </c>
      <c r="I20" s="32" t="s">
        <v>76</v>
      </c>
      <c r="J20" s="33">
        <f>MROUND(25900*L16,100)</f>
        <v>31100</v>
      </c>
      <c r="K20" s="33">
        <f>J20+L15</f>
        <v>38600</v>
      </c>
      <c r="L20" s="8"/>
      <c r="M20" s="9"/>
      <c r="N20" s="9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 x14ac:dyDescent="0.3">
      <c r="A21" s="3"/>
      <c r="B21" s="83"/>
      <c r="C21" s="64"/>
      <c r="D21" s="20" t="s">
        <v>29</v>
      </c>
      <c r="E21" s="25" t="s">
        <v>13</v>
      </c>
      <c r="F21" s="25" t="s">
        <v>17</v>
      </c>
      <c r="G21" s="26" t="s">
        <v>7</v>
      </c>
      <c r="H21" s="26" t="s">
        <v>8</v>
      </c>
      <c r="I21" s="27" t="s">
        <v>70</v>
      </c>
      <c r="J21" s="28">
        <f>MROUND(27700*L16,100)</f>
        <v>33200</v>
      </c>
      <c r="K21" s="28">
        <f>J21+L15</f>
        <v>40700</v>
      </c>
      <c r="L21" s="8"/>
      <c r="M21" s="9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 x14ac:dyDescent="0.3">
      <c r="A22" s="3"/>
      <c r="B22" s="83"/>
      <c r="C22" s="64"/>
      <c r="D22" s="29" t="s">
        <v>30</v>
      </c>
      <c r="E22" s="34" t="s">
        <v>14</v>
      </c>
      <c r="F22" s="34" t="s">
        <v>18</v>
      </c>
      <c r="G22" s="31" t="s">
        <v>7</v>
      </c>
      <c r="H22" s="31" t="s">
        <v>8</v>
      </c>
      <c r="I22" s="35" t="s">
        <v>71</v>
      </c>
      <c r="J22" s="33">
        <f>MROUND(30800*L16,100)</f>
        <v>37000</v>
      </c>
      <c r="K22" s="33">
        <f>J22+L15</f>
        <v>44500</v>
      </c>
      <c r="L22" s="8"/>
      <c r="M22" s="9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 x14ac:dyDescent="0.3">
      <c r="A23" s="3"/>
      <c r="B23" s="83"/>
      <c r="C23" s="64"/>
      <c r="D23" s="20" t="s">
        <v>31</v>
      </c>
      <c r="E23" s="25" t="s">
        <v>15</v>
      </c>
      <c r="F23" s="25" t="s">
        <v>19</v>
      </c>
      <c r="G23" s="26" t="s">
        <v>9</v>
      </c>
      <c r="H23" s="26" t="s">
        <v>10</v>
      </c>
      <c r="I23" s="27" t="s">
        <v>72</v>
      </c>
      <c r="J23" s="28">
        <f>MROUND(50200*L16,100)</f>
        <v>60200</v>
      </c>
      <c r="K23" s="28">
        <f>J23+L18</f>
        <v>69700</v>
      </c>
      <c r="L23" s="8"/>
      <c r="M23" s="9"/>
      <c r="N23" s="17"/>
      <c r="O23" s="17"/>
      <c r="P23" s="17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 x14ac:dyDescent="0.3">
      <c r="A24" s="3"/>
      <c r="B24" s="83"/>
      <c r="C24" s="65"/>
      <c r="D24" s="29" t="s">
        <v>32</v>
      </c>
      <c r="E24" s="34" t="s">
        <v>16</v>
      </c>
      <c r="F24" s="34" t="s">
        <v>20</v>
      </c>
      <c r="G24" s="31" t="s">
        <v>11</v>
      </c>
      <c r="H24" s="31" t="s">
        <v>12</v>
      </c>
      <c r="I24" s="35" t="s">
        <v>63</v>
      </c>
      <c r="J24" s="33">
        <f>MROUND(62500*L16,100)</f>
        <v>75000</v>
      </c>
      <c r="K24" s="33">
        <f>J24+L19</f>
        <v>85500</v>
      </c>
      <c r="L24" s="8"/>
      <c r="M24" s="9"/>
      <c r="N24" s="17"/>
      <c r="O24" s="17"/>
      <c r="P24" s="17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52.95" customHeight="1" x14ac:dyDescent="0.3">
      <c r="A25" s="3"/>
      <c r="B25" s="83"/>
      <c r="C25" s="57" t="s">
        <v>90</v>
      </c>
      <c r="D25" s="58"/>
      <c r="E25" s="58"/>
      <c r="F25" s="58"/>
      <c r="G25" s="58"/>
      <c r="H25" s="58"/>
      <c r="I25" s="58"/>
      <c r="J25" s="58"/>
      <c r="K25" s="59"/>
      <c r="L25" s="8"/>
      <c r="M25" s="9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34.200000000000003" customHeight="1" x14ac:dyDescent="0.3">
      <c r="A26" s="3"/>
      <c r="B26" s="83"/>
      <c r="C26" s="63"/>
      <c r="D26" s="29" t="s">
        <v>47</v>
      </c>
      <c r="E26" s="21">
        <v>2.1</v>
      </c>
      <c r="F26" s="21">
        <v>2.2000000000000002</v>
      </c>
      <c r="G26" s="22" t="s">
        <v>7</v>
      </c>
      <c r="H26" s="22" t="s">
        <v>22</v>
      </c>
      <c r="I26" s="23" t="s">
        <v>65</v>
      </c>
      <c r="J26" s="33">
        <f>MROUND(20900*L7,100)</f>
        <v>24000</v>
      </c>
      <c r="K26" s="33">
        <f>J26+L15</f>
        <v>31500</v>
      </c>
      <c r="L26" s="8"/>
      <c r="M26" s="9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24.6" customHeight="1" x14ac:dyDescent="0.3">
      <c r="A27" s="3"/>
      <c r="B27" s="83"/>
      <c r="C27" s="64"/>
      <c r="D27" s="20" t="s">
        <v>48</v>
      </c>
      <c r="E27" s="25">
        <v>2.65</v>
      </c>
      <c r="F27" s="25">
        <v>2.7</v>
      </c>
      <c r="G27" s="26" t="s">
        <v>7</v>
      </c>
      <c r="H27" s="26" t="s">
        <v>23</v>
      </c>
      <c r="I27" s="27" t="s">
        <v>66</v>
      </c>
      <c r="J27" s="28">
        <f>MROUND(22100*L7,100)</f>
        <v>25400</v>
      </c>
      <c r="K27" s="28">
        <f>J27+L15</f>
        <v>32900</v>
      </c>
      <c r="L27" s="8"/>
      <c r="M27" s="9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31.2" customHeight="1" x14ac:dyDescent="0.3">
      <c r="A28" s="3"/>
      <c r="B28" s="83"/>
      <c r="C28" s="64"/>
      <c r="D28" s="29" t="s">
        <v>49</v>
      </c>
      <c r="E28" s="21">
        <v>3.55</v>
      </c>
      <c r="F28" s="21">
        <v>3.65</v>
      </c>
      <c r="G28" s="22" t="s">
        <v>24</v>
      </c>
      <c r="H28" s="22" t="s">
        <v>25</v>
      </c>
      <c r="I28" s="23" t="s">
        <v>67</v>
      </c>
      <c r="J28" s="33">
        <f>MROUND(27900*L7,100)</f>
        <v>32100</v>
      </c>
      <c r="K28" s="33">
        <f>J28+L15</f>
        <v>39600</v>
      </c>
      <c r="L28" s="8"/>
      <c r="M28" s="9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48" customHeight="1" x14ac:dyDescent="0.3">
      <c r="A29" s="3"/>
      <c r="B29" s="83"/>
      <c r="C29" s="57" t="s">
        <v>91</v>
      </c>
      <c r="D29" s="58"/>
      <c r="E29" s="58"/>
      <c r="F29" s="58"/>
      <c r="G29" s="58"/>
      <c r="H29" s="58"/>
      <c r="I29" s="58"/>
      <c r="J29" s="58"/>
      <c r="K29" s="59"/>
      <c r="L29" s="8"/>
      <c r="M29" s="9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6.2" customHeight="1" x14ac:dyDescent="0.3">
      <c r="A30" s="3"/>
      <c r="B30" s="83"/>
      <c r="C30" s="63"/>
      <c r="D30" s="29" t="s">
        <v>51</v>
      </c>
      <c r="E30" s="34">
        <v>2.2999999999999998</v>
      </c>
      <c r="F30" s="34">
        <v>2.2999999999999998</v>
      </c>
      <c r="G30" s="31" t="s">
        <v>77</v>
      </c>
      <c r="H30" s="31" t="s">
        <v>81</v>
      </c>
      <c r="I30" s="35" t="s">
        <v>85</v>
      </c>
      <c r="J30" s="33">
        <f>MROUND(17800*L16,100)</f>
        <v>21400</v>
      </c>
      <c r="K30" s="33">
        <f>J30+L15</f>
        <v>28900</v>
      </c>
      <c r="L30" s="8"/>
      <c r="M30" s="9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 x14ac:dyDescent="0.3">
      <c r="A31" s="3"/>
      <c r="B31" s="83"/>
      <c r="C31" s="64"/>
      <c r="D31" s="20" t="s">
        <v>52</v>
      </c>
      <c r="E31" s="25">
        <v>2.6</v>
      </c>
      <c r="F31" s="25">
        <v>2.7</v>
      </c>
      <c r="G31" s="26" t="s">
        <v>77</v>
      </c>
      <c r="H31" s="26" t="s">
        <v>81</v>
      </c>
      <c r="I31" s="27" t="s">
        <v>85</v>
      </c>
      <c r="J31" s="28">
        <f>MROUND(18800*L16,100)</f>
        <v>22600</v>
      </c>
      <c r="K31" s="28">
        <f>J31+L15</f>
        <v>30100</v>
      </c>
      <c r="L31" s="8"/>
      <c r="M31" s="9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 x14ac:dyDescent="0.3">
      <c r="A32" s="3"/>
      <c r="B32" s="83"/>
      <c r="C32" s="64"/>
      <c r="D32" s="29" t="s">
        <v>53</v>
      </c>
      <c r="E32" s="34">
        <v>3.3</v>
      </c>
      <c r="F32" s="34">
        <v>3.4</v>
      </c>
      <c r="G32" s="31" t="s">
        <v>78</v>
      </c>
      <c r="H32" s="31" t="s">
        <v>82</v>
      </c>
      <c r="I32" s="35" t="s">
        <v>86</v>
      </c>
      <c r="J32" s="33">
        <f>MROUND(25200*L16,100)</f>
        <v>30200</v>
      </c>
      <c r="K32" s="33">
        <f>J32+L15</f>
        <v>37700</v>
      </c>
      <c r="L32" s="8"/>
      <c r="M32" s="9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 x14ac:dyDescent="0.3">
      <c r="A33" s="3"/>
      <c r="B33" s="83"/>
      <c r="C33" s="64"/>
      <c r="D33" s="20" t="s">
        <v>54</v>
      </c>
      <c r="E33" s="25">
        <v>4.8</v>
      </c>
      <c r="F33" s="25">
        <v>5</v>
      </c>
      <c r="G33" s="26" t="s">
        <v>79</v>
      </c>
      <c r="H33" s="26" t="s">
        <v>83</v>
      </c>
      <c r="I33" s="27" t="s">
        <v>87</v>
      </c>
      <c r="J33" s="28">
        <f>MROUND(38900*L16,100)</f>
        <v>46700</v>
      </c>
      <c r="K33" s="28">
        <f>J33+L18</f>
        <v>56200</v>
      </c>
      <c r="L33" s="8"/>
      <c r="M33" s="9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 x14ac:dyDescent="0.3">
      <c r="A34" s="3"/>
      <c r="B34" s="83"/>
      <c r="C34" s="65"/>
      <c r="D34" s="29" t="s">
        <v>55</v>
      </c>
      <c r="E34" s="34">
        <v>6.2</v>
      </c>
      <c r="F34" s="34">
        <v>6.7</v>
      </c>
      <c r="G34" s="31" t="s">
        <v>80</v>
      </c>
      <c r="H34" s="31" t="s">
        <v>84</v>
      </c>
      <c r="I34" s="35" t="s">
        <v>88</v>
      </c>
      <c r="J34" s="33">
        <f>MROUND(48400*L16,100)</f>
        <v>58100</v>
      </c>
      <c r="K34" s="33">
        <f>J34+L19</f>
        <v>68600</v>
      </c>
      <c r="L34" s="8"/>
      <c r="M34" s="9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0.6" customHeight="1" x14ac:dyDescent="0.3">
      <c r="A35" s="3"/>
      <c r="B35" s="83"/>
      <c r="C35" s="85"/>
      <c r="D35" s="36" t="s">
        <v>39</v>
      </c>
      <c r="E35" s="21">
        <v>2</v>
      </c>
      <c r="F35" s="21">
        <v>2.2000000000000002</v>
      </c>
      <c r="G35" s="22" t="s">
        <v>21</v>
      </c>
      <c r="H35" s="22" t="s">
        <v>33</v>
      </c>
      <c r="I35" s="23" t="s">
        <v>64</v>
      </c>
      <c r="J35" s="24">
        <f>MROUND(14990*L16,100)</f>
        <v>18000</v>
      </c>
      <c r="K35" s="24">
        <f>J35+L15</f>
        <v>25500</v>
      </c>
      <c r="L35" s="8"/>
      <c r="M35" s="9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3.95" hidden="1" customHeight="1" x14ac:dyDescent="0.3">
      <c r="A36" s="3"/>
      <c r="B36" s="83"/>
      <c r="C36" s="86"/>
      <c r="D36" s="37"/>
      <c r="E36" s="25"/>
      <c r="F36" s="25"/>
      <c r="G36" s="26"/>
      <c r="H36" s="26"/>
      <c r="I36" s="27"/>
      <c r="J36" s="28"/>
      <c r="K36" s="28"/>
      <c r="L36" s="8"/>
      <c r="M36" s="9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49.8" customHeight="1" x14ac:dyDescent="0.3">
      <c r="A37" s="3"/>
      <c r="B37" s="84"/>
      <c r="C37" s="57" t="s">
        <v>44</v>
      </c>
      <c r="D37" s="58"/>
      <c r="E37" s="58"/>
      <c r="F37" s="58"/>
      <c r="G37" s="58"/>
      <c r="H37" s="58"/>
      <c r="I37" s="58"/>
      <c r="J37" s="58"/>
      <c r="K37" s="59"/>
      <c r="L37" s="8"/>
      <c r="M37" s="9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2" customFormat="1" x14ac:dyDescent="0.3">
      <c r="A38" s="3"/>
      <c r="B38" s="38"/>
      <c r="C38" s="79"/>
      <c r="D38" s="19" t="s">
        <v>56</v>
      </c>
      <c r="E38" s="21">
        <v>2.1</v>
      </c>
      <c r="F38" s="21">
        <v>2.2000000000000002</v>
      </c>
      <c r="G38" s="22" t="s">
        <v>7</v>
      </c>
      <c r="H38" s="22" t="s">
        <v>22</v>
      </c>
      <c r="I38" s="23" t="s">
        <v>65</v>
      </c>
      <c r="J38" s="24">
        <f>MROUND(16900*L16,100)</f>
        <v>20300</v>
      </c>
      <c r="K38" s="24">
        <f>J38+L15</f>
        <v>27800</v>
      </c>
    </row>
    <row r="39" spans="1:26" s="12" customFormat="1" x14ac:dyDescent="0.3">
      <c r="A39" s="1"/>
      <c r="B39" s="47"/>
      <c r="C39" s="80"/>
      <c r="D39" s="20" t="s">
        <v>57</v>
      </c>
      <c r="E39" s="25">
        <v>2.65</v>
      </c>
      <c r="F39" s="25">
        <v>2.7</v>
      </c>
      <c r="G39" s="26" t="s">
        <v>7</v>
      </c>
      <c r="H39" s="26" t="s">
        <v>23</v>
      </c>
      <c r="I39" s="27" t="s">
        <v>66</v>
      </c>
      <c r="J39" s="28">
        <f>MROUND(18100*L16,100)</f>
        <v>21700</v>
      </c>
      <c r="K39" s="28">
        <f>J39+L15</f>
        <v>29200</v>
      </c>
    </row>
    <row r="40" spans="1:26" s="12" customFormat="1" x14ac:dyDescent="0.3">
      <c r="A40" s="1"/>
      <c r="B40" s="48"/>
      <c r="C40" s="80"/>
      <c r="D40" s="19" t="s">
        <v>58</v>
      </c>
      <c r="E40" s="21">
        <v>3.55</v>
      </c>
      <c r="F40" s="21">
        <v>3.65</v>
      </c>
      <c r="G40" s="22" t="s">
        <v>24</v>
      </c>
      <c r="H40" s="22" t="s">
        <v>25</v>
      </c>
      <c r="I40" s="23" t="s">
        <v>67</v>
      </c>
      <c r="J40" s="24">
        <f>MROUND(24300*L16,100)</f>
        <v>29200</v>
      </c>
      <c r="K40" s="24">
        <f>J40+L15</f>
        <v>36700</v>
      </c>
    </row>
    <row r="41" spans="1:26" s="12" customFormat="1" x14ac:dyDescent="0.3">
      <c r="A41" s="1"/>
      <c r="B41" s="48"/>
      <c r="C41" s="80"/>
      <c r="D41" s="20" t="s">
        <v>59</v>
      </c>
      <c r="E41" s="25">
        <v>5.3</v>
      </c>
      <c r="F41" s="25">
        <v>5.45</v>
      </c>
      <c r="G41" s="26" t="s">
        <v>26</v>
      </c>
      <c r="H41" s="26" t="s">
        <v>27</v>
      </c>
      <c r="I41" s="27" t="s">
        <v>68</v>
      </c>
      <c r="J41" s="28">
        <f>MROUND(37800*L16,100)</f>
        <v>45400</v>
      </c>
      <c r="K41" s="28">
        <f>J41+L18</f>
        <v>54900</v>
      </c>
    </row>
    <row r="42" spans="1:26" s="12" customFormat="1" x14ac:dyDescent="0.3">
      <c r="A42" s="1"/>
      <c r="B42" s="48"/>
      <c r="C42" s="80"/>
      <c r="D42" s="19" t="s">
        <v>60</v>
      </c>
      <c r="E42" s="21">
        <v>7</v>
      </c>
      <c r="F42" s="21">
        <v>7.2</v>
      </c>
      <c r="G42" s="22" t="s">
        <v>26</v>
      </c>
      <c r="H42" s="22" t="s">
        <v>28</v>
      </c>
      <c r="I42" s="23" t="s">
        <v>69</v>
      </c>
      <c r="J42" s="24">
        <f>MROUND(47700*L16,100)</f>
        <v>57200</v>
      </c>
      <c r="K42" s="24">
        <f>J42+L19</f>
        <v>67700</v>
      </c>
    </row>
    <row r="43" spans="1:26" s="12" customFormat="1" x14ac:dyDescent="0.3">
      <c r="A43" s="1"/>
      <c r="B43" s="48"/>
      <c r="C43" s="81"/>
      <c r="D43" s="19" t="s">
        <v>93</v>
      </c>
      <c r="E43" s="21">
        <v>10</v>
      </c>
      <c r="F43" s="21">
        <v>10.5</v>
      </c>
      <c r="G43" s="22" t="s">
        <v>94</v>
      </c>
      <c r="H43" s="22" t="s">
        <v>95</v>
      </c>
      <c r="I43" s="23" t="s">
        <v>96</v>
      </c>
      <c r="J43" s="24">
        <f>MROUND(62600*L16,100)</f>
        <v>75100</v>
      </c>
      <c r="K43" s="24">
        <f>J43+12000</f>
        <v>87100</v>
      </c>
    </row>
    <row r="44" spans="1:26" s="12" customFormat="1" x14ac:dyDescent="0.3">
      <c r="A44" s="1"/>
      <c r="B44" s="1"/>
      <c r="C44" s="15"/>
      <c r="D44" s="15"/>
      <c r="E44" s="15"/>
      <c r="F44" s="15"/>
      <c r="G44" s="15"/>
      <c r="H44" s="15"/>
      <c r="I44" s="15"/>
      <c r="J44" s="16"/>
      <c r="K44" s="16"/>
    </row>
    <row r="45" spans="1:26" s="12" customFormat="1" x14ac:dyDescent="0.3">
      <c r="A45" s="1"/>
      <c r="B45" s="1"/>
      <c r="J45" s="9"/>
      <c r="K45" s="9"/>
    </row>
    <row r="46" spans="1:26" s="12" customFormat="1" x14ac:dyDescent="0.3">
      <c r="A46" s="1"/>
      <c r="B46" s="1"/>
      <c r="J46" s="9"/>
      <c r="K46" s="9"/>
    </row>
    <row r="47" spans="1:26" s="12" customFormat="1" x14ac:dyDescent="0.3">
      <c r="A47" s="1"/>
      <c r="B47" s="1"/>
      <c r="J47" s="9"/>
      <c r="K47" s="9"/>
    </row>
    <row r="48" spans="1:26" s="12" customFormat="1" x14ac:dyDescent="0.3">
      <c r="A48" s="1"/>
      <c r="B48" s="1"/>
      <c r="J48" s="9"/>
      <c r="K48" s="9"/>
    </row>
    <row r="49" spans="1:11" s="12" customFormat="1" x14ac:dyDescent="0.3">
      <c r="A49" s="1"/>
      <c r="B49" s="1"/>
      <c r="J49" s="9"/>
      <c r="K49" s="9"/>
    </row>
    <row r="50" spans="1:11" s="12" customFormat="1" x14ac:dyDescent="0.3">
      <c r="A50" s="1"/>
      <c r="B50" s="1"/>
      <c r="J50" s="9"/>
      <c r="K50" s="9"/>
    </row>
    <row r="51" spans="1:11" s="12" customFormat="1" x14ac:dyDescent="0.3">
      <c r="A51" s="1"/>
      <c r="B51" s="1"/>
      <c r="J51" s="9"/>
      <c r="K51" s="9"/>
    </row>
    <row r="52" spans="1:11" s="12" customFormat="1" x14ac:dyDescent="0.3">
      <c r="A52" s="1"/>
      <c r="B52" s="1"/>
      <c r="J52" s="9"/>
      <c r="K52" s="9"/>
    </row>
    <row r="53" spans="1:11" s="12" customFormat="1" x14ac:dyDescent="0.3">
      <c r="A53" s="1"/>
      <c r="B53" s="1"/>
      <c r="J53" s="9"/>
      <c r="K53" s="9"/>
    </row>
    <row r="54" spans="1:11" s="12" customFormat="1" x14ac:dyDescent="0.3">
      <c r="A54" s="1"/>
      <c r="B54" s="1"/>
      <c r="J54" s="9"/>
      <c r="K54" s="9"/>
    </row>
    <row r="55" spans="1:11" s="12" customFormat="1" x14ac:dyDescent="0.3">
      <c r="A55" s="1"/>
      <c r="B55" s="1"/>
      <c r="J55" s="9"/>
      <c r="K55" s="9"/>
    </row>
    <row r="56" spans="1:11" s="12" customFormat="1" x14ac:dyDescent="0.3">
      <c r="A56" s="1"/>
      <c r="B56" s="1"/>
      <c r="J56" s="9"/>
      <c r="K56" s="9"/>
    </row>
    <row r="57" spans="1:11" s="12" customFormat="1" x14ac:dyDescent="0.3">
      <c r="A57" s="1"/>
      <c r="B57" s="1"/>
      <c r="J57" s="9"/>
      <c r="K57" s="9"/>
    </row>
    <row r="58" spans="1:11" s="12" customFormat="1" x14ac:dyDescent="0.3">
      <c r="A58" s="1"/>
      <c r="B58" s="1"/>
      <c r="J58" s="9"/>
      <c r="K58" s="9"/>
    </row>
    <row r="59" spans="1:11" s="12" customFormat="1" x14ac:dyDescent="0.3">
      <c r="A59" s="1"/>
      <c r="B59" s="1"/>
      <c r="J59" s="9"/>
      <c r="K59" s="9"/>
    </row>
    <row r="60" spans="1:11" s="12" customFormat="1" x14ac:dyDescent="0.3">
      <c r="A60" s="1"/>
      <c r="B60" s="1"/>
      <c r="J60" s="9"/>
      <c r="K60" s="9"/>
    </row>
    <row r="61" spans="1:11" s="12" customFormat="1" x14ac:dyDescent="0.3">
      <c r="A61" s="1"/>
      <c r="B61" s="1"/>
      <c r="J61" s="9"/>
      <c r="K61" s="9"/>
    </row>
    <row r="62" spans="1:11" s="12" customFormat="1" x14ac:dyDescent="0.3">
      <c r="A62" s="1"/>
      <c r="B62" s="1"/>
      <c r="J62" s="9"/>
      <c r="K62" s="9"/>
    </row>
    <row r="63" spans="1:11" s="12" customFormat="1" x14ac:dyDescent="0.3">
      <c r="A63" s="1"/>
      <c r="B63" s="1"/>
      <c r="J63" s="9"/>
      <c r="K63" s="9"/>
    </row>
    <row r="64" spans="1:11" s="12" customFormat="1" x14ac:dyDescent="0.3">
      <c r="A64" s="1"/>
      <c r="B64" s="1"/>
      <c r="J64" s="9"/>
      <c r="K64" s="9"/>
    </row>
    <row r="65" spans="1:11" s="12" customFormat="1" x14ac:dyDescent="0.3">
      <c r="A65" s="1"/>
      <c r="B65" s="1"/>
      <c r="J65" s="9"/>
      <c r="K65" s="9"/>
    </row>
    <row r="66" spans="1:11" s="12" customFormat="1" x14ac:dyDescent="0.3">
      <c r="A66" s="1"/>
      <c r="B66" s="1"/>
      <c r="J66" s="9"/>
      <c r="K66" s="9"/>
    </row>
    <row r="67" spans="1:11" s="12" customFormat="1" x14ac:dyDescent="0.3">
      <c r="A67" s="1"/>
      <c r="B67" s="1"/>
      <c r="J67" s="9"/>
      <c r="K67" s="9"/>
    </row>
    <row r="68" spans="1:11" s="12" customFormat="1" x14ac:dyDescent="0.3">
      <c r="A68" s="1"/>
      <c r="B68" s="1"/>
      <c r="J68" s="9"/>
      <c r="K68" s="9"/>
    </row>
    <row r="69" spans="1:11" s="12" customFormat="1" x14ac:dyDescent="0.3">
      <c r="A69" s="1"/>
      <c r="B69" s="1"/>
      <c r="J69" s="9"/>
      <c r="K69" s="9"/>
    </row>
    <row r="70" spans="1:11" s="12" customFormat="1" x14ac:dyDescent="0.3">
      <c r="A70" s="1"/>
      <c r="B70" s="1"/>
      <c r="J70" s="9"/>
      <c r="K70" s="9"/>
    </row>
    <row r="71" spans="1:11" s="12" customFormat="1" x14ac:dyDescent="0.3">
      <c r="A71" s="1"/>
      <c r="B71" s="1"/>
      <c r="J71" s="9"/>
      <c r="K71" s="9"/>
    </row>
    <row r="72" spans="1:11" s="12" customFormat="1" x14ac:dyDescent="0.3">
      <c r="A72" s="1"/>
      <c r="B72" s="1"/>
      <c r="J72" s="9"/>
      <c r="K72" s="9"/>
    </row>
    <row r="73" spans="1:11" s="12" customFormat="1" x14ac:dyDescent="0.3">
      <c r="A73" s="1"/>
      <c r="B73" s="1"/>
      <c r="J73" s="9"/>
      <c r="K73" s="9"/>
    </row>
    <row r="74" spans="1:11" s="12" customFormat="1" x14ac:dyDescent="0.3">
      <c r="A74" s="1"/>
      <c r="B74" s="1"/>
      <c r="J74" s="9"/>
      <c r="K74" s="9"/>
    </row>
    <row r="75" spans="1:11" s="12" customFormat="1" x14ac:dyDescent="0.3">
      <c r="A75" s="1"/>
      <c r="B75" s="1"/>
      <c r="J75" s="9"/>
      <c r="K75" s="9"/>
    </row>
    <row r="76" spans="1:11" s="12" customFormat="1" x14ac:dyDescent="0.3">
      <c r="A76" s="1"/>
      <c r="B76" s="1"/>
      <c r="J76" s="9"/>
      <c r="K76" s="9"/>
    </row>
    <row r="77" spans="1:11" s="12" customFormat="1" x14ac:dyDescent="0.3">
      <c r="A77" s="1"/>
      <c r="B77" s="1"/>
      <c r="J77" s="9"/>
      <c r="K77" s="9"/>
    </row>
    <row r="78" spans="1:11" s="12" customFormat="1" x14ac:dyDescent="0.3">
      <c r="A78" s="1"/>
      <c r="B78" s="1"/>
      <c r="J78" s="9"/>
      <c r="K78" s="9"/>
    </row>
    <row r="79" spans="1:11" s="12" customFormat="1" x14ac:dyDescent="0.3">
      <c r="A79" s="1"/>
      <c r="B79" s="1"/>
      <c r="J79" s="9"/>
      <c r="K79" s="9"/>
    </row>
    <row r="80" spans="1:11" s="12" customFormat="1" x14ac:dyDescent="0.3">
      <c r="A80" s="1"/>
      <c r="B80" s="1"/>
      <c r="J80" s="9"/>
      <c r="K80" s="9"/>
    </row>
    <row r="81" spans="1:11" s="12" customFormat="1" x14ac:dyDescent="0.3">
      <c r="A81" s="1"/>
      <c r="B81" s="1"/>
      <c r="J81" s="9"/>
      <c r="K81" s="9"/>
    </row>
    <row r="82" spans="1:11" s="12" customFormat="1" x14ac:dyDescent="0.3">
      <c r="A82" s="1"/>
      <c r="B82" s="1"/>
      <c r="J82" s="9"/>
      <c r="K82" s="9"/>
    </row>
    <row r="83" spans="1:11" s="12" customFormat="1" x14ac:dyDescent="0.3">
      <c r="A83" s="1"/>
      <c r="B83" s="1"/>
      <c r="J83" s="9"/>
      <c r="K83" s="9"/>
    </row>
    <row r="84" spans="1:11" s="12" customFormat="1" x14ac:dyDescent="0.3">
      <c r="A84" s="1"/>
      <c r="B84" s="1"/>
      <c r="J84" s="9"/>
      <c r="K84" s="9"/>
    </row>
    <row r="85" spans="1:11" s="12" customFormat="1" x14ac:dyDescent="0.3">
      <c r="A85" s="1"/>
      <c r="B85" s="1"/>
      <c r="J85" s="9"/>
      <c r="K85" s="9"/>
    </row>
    <row r="86" spans="1:11" s="12" customFormat="1" x14ac:dyDescent="0.3">
      <c r="A86" s="1"/>
      <c r="B86" s="1"/>
      <c r="J86" s="9"/>
      <c r="K86" s="9"/>
    </row>
    <row r="87" spans="1:11" s="12" customFormat="1" x14ac:dyDescent="0.3">
      <c r="A87" s="1"/>
      <c r="B87" s="1"/>
      <c r="J87" s="9"/>
      <c r="K87" s="9"/>
    </row>
    <row r="88" spans="1:11" s="12" customFormat="1" x14ac:dyDescent="0.3">
      <c r="A88" s="1"/>
      <c r="B88" s="1"/>
      <c r="J88" s="9"/>
      <c r="K88" s="9"/>
    </row>
    <row r="89" spans="1:11" s="12" customFormat="1" x14ac:dyDescent="0.3">
      <c r="A89" s="1"/>
      <c r="B89" s="1"/>
      <c r="J89" s="9"/>
      <c r="K89" s="9"/>
    </row>
    <row r="90" spans="1:11" s="12" customFormat="1" x14ac:dyDescent="0.3">
      <c r="A90" s="1"/>
      <c r="B90" s="1"/>
      <c r="J90" s="9"/>
      <c r="K90" s="9"/>
    </row>
    <row r="91" spans="1:11" s="12" customFormat="1" x14ac:dyDescent="0.3">
      <c r="A91" s="1"/>
      <c r="B91" s="1"/>
      <c r="J91" s="9"/>
      <c r="K91" s="9"/>
    </row>
    <row r="92" spans="1:11" s="12" customFormat="1" x14ac:dyDescent="0.3">
      <c r="A92" s="1"/>
      <c r="B92" s="1"/>
      <c r="J92" s="9"/>
      <c r="K92" s="9"/>
    </row>
    <row r="93" spans="1:11" s="12" customFormat="1" x14ac:dyDescent="0.3">
      <c r="A93" s="1"/>
      <c r="B93" s="1"/>
      <c r="J93" s="9"/>
      <c r="K93" s="9"/>
    </row>
    <row r="94" spans="1:11" s="12" customFormat="1" x14ac:dyDescent="0.3">
      <c r="A94" s="1"/>
      <c r="B94" s="1"/>
      <c r="J94" s="9"/>
      <c r="K94" s="9"/>
    </row>
    <row r="95" spans="1:11" s="12" customFormat="1" x14ac:dyDescent="0.3">
      <c r="A95" s="1"/>
      <c r="B95" s="1"/>
      <c r="J95" s="9"/>
      <c r="K95" s="9"/>
    </row>
    <row r="96" spans="1:11" x14ac:dyDescent="0.3">
      <c r="C96" s="12"/>
      <c r="D96" s="12"/>
      <c r="E96" s="12"/>
      <c r="F96" s="12"/>
      <c r="G96" s="12"/>
      <c r="H96" s="12"/>
      <c r="I96" s="12"/>
      <c r="J96" s="9"/>
      <c r="K96" s="9"/>
    </row>
    <row r="97" spans="3:11" x14ac:dyDescent="0.3">
      <c r="C97" s="12"/>
      <c r="D97" s="12"/>
      <c r="E97" s="12"/>
      <c r="F97" s="12"/>
      <c r="G97" s="12"/>
      <c r="H97" s="12"/>
      <c r="I97" s="12"/>
      <c r="J97" s="9"/>
      <c r="K97" s="9"/>
    </row>
    <row r="98" spans="3:11" x14ac:dyDescent="0.3">
      <c r="C98" s="12"/>
      <c r="D98" s="12"/>
      <c r="E98" s="12"/>
      <c r="F98" s="12"/>
      <c r="G98" s="12"/>
      <c r="H98" s="12"/>
      <c r="I98" s="12"/>
      <c r="J98" s="9"/>
      <c r="K98" s="9"/>
    </row>
    <row r="99" spans="3:11" x14ac:dyDescent="0.3">
      <c r="C99" s="12"/>
      <c r="D99" s="12"/>
      <c r="E99" s="12"/>
      <c r="F99" s="12"/>
      <c r="G99" s="12"/>
      <c r="H99" s="12"/>
      <c r="I99" s="12"/>
      <c r="J99" s="9"/>
      <c r="K99" s="9"/>
    </row>
    <row r="100" spans="3:11" x14ac:dyDescent="0.3">
      <c r="C100" s="12"/>
      <c r="D100" s="12"/>
      <c r="E100" s="12"/>
      <c r="F100" s="12"/>
      <c r="G100" s="12"/>
      <c r="H100" s="12"/>
      <c r="I100" s="12"/>
      <c r="J100" s="9"/>
      <c r="K100" s="9"/>
    </row>
    <row r="101" spans="3:11" x14ac:dyDescent="0.3">
      <c r="D101" s="12"/>
      <c r="E101" s="12"/>
      <c r="F101" s="12"/>
      <c r="G101" s="12"/>
      <c r="H101" s="12"/>
      <c r="I101" s="12"/>
      <c r="J101" s="9"/>
      <c r="K101" s="9"/>
    </row>
  </sheetData>
  <sheetProtection algorithmName="SHA-512" hashValue="JFGFDUMCTxtcQ7rp4QH2dIrMEQfx7+1nUuJMArLCIZl0kwl49z+1nLda9a+kGlxvFEWNLFHYFnhekcN9duf3ug==" saltValue="oaZEUFf6p01aziMgy43Y2w==" spinCount="100000" sheet="1" objects="1" scenarios="1" formatCells="0" formatColumns="0" insertRows="0"/>
  <mergeCells count="27">
    <mergeCell ref="C38:C43"/>
    <mergeCell ref="C30:C34"/>
    <mergeCell ref="B6:B19"/>
    <mergeCell ref="B20:B37"/>
    <mergeCell ref="C35:C36"/>
    <mergeCell ref="C37:K37"/>
    <mergeCell ref="C14:K14"/>
    <mergeCell ref="C26:C28"/>
    <mergeCell ref="C29:K29"/>
    <mergeCell ref="C20:C24"/>
    <mergeCell ref="C25:K25"/>
    <mergeCell ref="C19:K19"/>
    <mergeCell ref="C12:C13"/>
    <mergeCell ref="C15:C18"/>
    <mergeCell ref="B2:K2"/>
    <mergeCell ref="J4:J5"/>
    <mergeCell ref="D4:D5"/>
    <mergeCell ref="C11:K11"/>
    <mergeCell ref="C6:K6"/>
    <mergeCell ref="C7:C10"/>
    <mergeCell ref="B4:C5"/>
    <mergeCell ref="E4:F4"/>
    <mergeCell ref="G4:G5"/>
    <mergeCell ref="I4:I5"/>
    <mergeCell ref="K4:K5"/>
    <mergeCell ref="H4:H5"/>
    <mergeCell ref="B3:K3"/>
  </mergeCells>
  <phoneticPr fontId="1" type="noConversion"/>
  <pageMargins left="0.25" right="0.25" top="0.75" bottom="0.75" header="0.3" footer="0.3"/>
  <pageSetup paperSize="9" scale="6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split</vt:lpstr>
      <vt:lpstr>split!Область_печати</vt:lpstr>
    </vt:vector>
  </TitlesOfParts>
  <Company>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RePack by Diakov</cp:lastModifiedBy>
  <cp:lastPrinted>2018-03-23T06:47:23Z</cp:lastPrinted>
  <dcterms:created xsi:type="dcterms:W3CDTF">2003-08-14T13:40:12Z</dcterms:created>
  <dcterms:modified xsi:type="dcterms:W3CDTF">2018-04-26T05:43:37Z</dcterms:modified>
</cp:coreProperties>
</file>